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8"/>
  </bookViews>
  <sheets>
    <sheet name="план" sheetId="2" r:id="rId1"/>
    <sheet name="июль" sheetId="3" r:id="rId2"/>
    <sheet name="3 кв.=9 мес" sheetId="5" r:id="rId3"/>
    <sheet name="октябрь" sheetId="6" r:id="rId4"/>
    <sheet name="август" sheetId="4" r:id="rId5"/>
    <sheet name="декабрь" sheetId="7" r:id="rId6"/>
    <sheet name="4 квартал" sheetId="8" r:id="rId7"/>
    <sheet name="12 месяцев" sheetId="9" r:id="rId8"/>
    <sheet name="Лист1" sheetId="10" r:id="rId9"/>
  </sheets>
  <calcPr calcId="125725"/>
  <fileRecoveryPr repairLoad="1"/>
</workbook>
</file>

<file path=xl/calcChain.xml><?xml version="1.0" encoding="utf-8"?>
<calcChain xmlns="http://schemas.openxmlformats.org/spreadsheetml/2006/main">
  <c r="C16" i="10"/>
  <c r="A11"/>
  <c r="A12" s="1"/>
  <c r="A13" s="1"/>
  <c r="A14" s="1"/>
  <c r="A15" s="1"/>
  <c r="F19" i="9"/>
  <c r="F25"/>
  <c r="E25" s="1"/>
  <c r="F16" l="1"/>
  <c r="H69"/>
  <c r="E69"/>
  <c r="H68"/>
  <c r="E68"/>
  <c r="H67"/>
  <c r="E67"/>
  <c r="H66"/>
  <c r="E66"/>
  <c r="H65"/>
  <c r="E65"/>
  <c r="D65" s="1"/>
  <c r="H64"/>
  <c r="E64"/>
  <c r="D64" s="1"/>
  <c r="H63"/>
  <c r="E63"/>
  <c r="D63" s="1"/>
  <c r="H62"/>
  <c r="F62"/>
  <c r="H61"/>
  <c r="F61"/>
  <c r="E61"/>
  <c r="D61" s="1"/>
  <c r="H60"/>
  <c r="H59"/>
  <c r="E59"/>
  <c r="D36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F27"/>
  <c r="E27" s="1"/>
  <c r="H26"/>
  <c r="E26"/>
  <c r="H47"/>
  <c r="E47"/>
  <c r="H46"/>
  <c r="E46"/>
  <c r="H45"/>
  <c r="E45"/>
  <c r="H44"/>
  <c r="E44"/>
  <c r="H43"/>
  <c r="E43"/>
  <c r="H42"/>
  <c r="E42"/>
  <c r="H41"/>
  <c r="E41"/>
  <c r="D41" s="1"/>
  <c r="H40"/>
  <c r="E40"/>
  <c r="D40" s="1"/>
  <c r="H39"/>
  <c r="E39"/>
  <c r="D39" s="1"/>
  <c r="H38"/>
  <c r="F38"/>
  <c r="E38" s="1"/>
  <c r="H37"/>
  <c r="E37"/>
  <c r="H58"/>
  <c r="E58"/>
  <c r="H57"/>
  <c r="E57"/>
  <c r="H56"/>
  <c r="E56"/>
  <c r="H55"/>
  <c r="E55"/>
  <c r="H54"/>
  <c r="E54"/>
  <c r="D54" s="1"/>
  <c r="H53"/>
  <c r="E53"/>
  <c r="H52"/>
  <c r="E52"/>
  <c r="H51"/>
  <c r="E51"/>
  <c r="H50"/>
  <c r="E50"/>
  <c r="H49"/>
  <c r="F49"/>
  <c r="E49" s="1"/>
  <c r="H48"/>
  <c r="E48"/>
  <c r="H91"/>
  <c r="E91"/>
  <c r="H90"/>
  <c r="E90"/>
  <c r="H89"/>
  <c r="E89"/>
  <c r="D89" s="1"/>
  <c r="H88"/>
  <c r="E88"/>
  <c r="D88" s="1"/>
  <c r="H87"/>
  <c r="E87"/>
  <c r="D87" s="1"/>
  <c r="H86"/>
  <c r="E86"/>
  <c r="D86" s="1"/>
  <c r="H85"/>
  <c r="E85"/>
  <c r="H84"/>
  <c r="E84"/>
  <c r="D84" s="1"/>
  <c r="H83"/>
  <c r="E83"/>
  <c r="H82"/>
  <c r="G82"/>
  <c r="F82"/>
  <c r="H81"/>
  <c r="E81"/>
  <c r="H80"/>
  <c r="E80"/>
  <c r="H79"/>
  <c r="E79"/>
  <c r="H78"/>
  <c r="E78"/>
  <c r="H77"/>
  <c r="E77"/>
  <c r="D77"/>
  <c r="H76"/>
  <c r="E76"/>
  <c r="D76" s="1"/>
  <c r="H75"/>
  <c r="F75"/>
  <c r="F71" s="1"/>
  <c r="H74"/>
  <c r="E74"/>
  <c r="D74" s="1"/>
  <c r="H73"/>
  <c r="E73"/>
  <c r="H72"/>
  <c r="E72"/>
  <c r="H71"/>
  <c r="G71"/>
  <c r="H70"/>
  <c r="E70"/>
  <c r="H25"/>
  <c r="D25" s="1"/>
  <c r="H24"/>
  <c r="E24"/>
  <c r="D24" s="1"/>
  <c r="H23"/>
  <c r="E23"/>
  <c r="H22"/>
  <c r="E22"/>
  <c r="H21"/>
  <c r="E21"/>
  <c r="H20"/>
  <c r="H19"/>
  <c r="E19"/>
  <c r="H18"/>
  <c r="H17"/>
  <c r="H16"/>
  <c r="E16"/>
  <c r="H15"/>
  <c r="H35" i="8"/>
  <c r="E35"/>
  <c r="D35" s="1"/>
  <c r="H34"/>
  <c r="E34"/>
  <c r="D34" s="1"/>
  <c r="H33"/>
  <c r="E33"/>
  <c r="H32"/>
  <c r="E32"/>
  <c r="H31"/>
  <c r="E31"/>
  <c r="H30"/>
  <c r="E30"/>
  <c r="H29"/>
  <c r="E29"/>
  <c r="D29"/>
  <c r="H28"/>
  <c r="F28"/>
  <c r="E28" s="1"/>
  <c r="D28" s="1"/>
  <c r="H27"/>
  <c r="F27"/>
  <c r="F16" s="1"/>
  <c r="E16" s="1"/>
  <c r="D16" s="1"/>
  <c r="E27"/>
  <c r="D27"/>
  <c r="H26"/>
  <c r="F26"/>
  <c r="E26" s="1"/>
  <c r="D26" s="1"/>
  <c r="H25"/>
  <c r="E25"/>
  <c r="D25" s="1"/>
  <c r="H24"/>
  <c r="E24"/>
  <c r="D24" s="1"/>
  <c r="H23"/>
  <c r="E23"/>
  <c r="H22"/>
  <c r="E22"/>
  <c r="D22" s="1"/>
  <c r="H21"/>
  <c r="E21"/>
  <c r="H20"/>
  <c r="E20"/>
  <c r="H19"/>
  <c r="E19"/>
  <c r="H18"/>
  <c r="E18"/>
  <c r="D18"/>
  <c r="H17"/>
  <c r="F17"/>
  <c r="E17" s="1"/>
  <c r="D17" s="1"/>
  <c r="H16"/>
  <c r="H15"/>
  <c r="E15"/>
  <c r="H14"/>
  <c r="D15" l="1"/>
  <c r="D20"/>
  <c r="D21"/>
  <c r="D33"/>
  <c r="D66" i="9"/>
  <c r="D69"/>
  <c r="E75"/>
  <c r="F20"/>
  <c r="E20" s="1"/>
  <c r="F17"/>
  <c r="E17" s="1"/>
  <c r="D17" s="1"/>
  <c r="E62"/>
  <c r="F18"/>
  <c r="E18" s="1"/>
  <c r="D58"/>
  <c r="D28"/>
  <c r="D32"/>
  <c r="D70"/>
  <c r="D43"/>
  <c r="D45"/>
  <c r="D47"/>
  <c r="D26"/>
  <c r="D27"/>
  <c r="F60"/>
  <c r="F15" s="1"/>
  <c r="E15" s="1"/>
  <c r="D15" s="1"/>
  <c r="E71"/>
  <c r="D71" s="1"/>
  <c r="D50"/>
  <c r="D52"/>
  <c r="D53"/>
  <c r="D31"/>
  <c r="D80"/>
  <c r="D34"/>
  <c r="D22"/>
  <c r="D23"/>
  <c r="D72"/>
  <c r="D73"/>
  <c r="D79"/>
  <c r="D83"/>
  <c r="D90"/>
  <c r="D91"/>
  <c r="D48"/>
  <c r="D49"/>
  <c r="D56"/>
  <c r="D57"/>
  <c r="D44"/>
  <c r="D30"/>
  <c r="D35"/>
  <c r="F14" i="8"/>
  <c r="E14" s="1"/>
  <c r="D14" s="1"/>
  <c r="D19"/>
  <c r="D23"/>
  <c r="D30"/>
  <c r="D31"/>
  <c r="D32"/>
  <c r="D16" i="9"/>
  <c r="D18"/>
  <c r="D19"/>
  <c r="D20"/>
  <c r="D21"/>
  <c r="D75"/>
  <c r="D78"/>
  <c r="D81"/>
  <c r="E82"/>
  <c r="D82" s="1"/>
  <c r="D85"/>
  <c r="D51"/>
  <c r="D55"/>
  <c r="D37"/>
  <c r="D38"/>
  <c r="D42"/>
  <c r="D46"/>
  <c r="D29"/>
  <c r="D33"/>
  <c r="D59"/>
  <c r="D62"/>
  <c r="D67"/>
  <c r="D68"/>
  <c r="E60"/>
  <c r="D60" s="1"/>
  <c r="H34" i="7"/>
  <c r="H33"/>
  <c r="E33"/>
  <c r="H32"/>
  <c r="E32"/>
  <c r="H31"/>
  <c r="E31"/>
  <c r="H30"/>
  <c r="E30"/>
  <c r="D30"/>
  <c r="H29"/>
  <c r="E29"/>
  <c r="D29" s="1"/>
  <c r="H28"/>
  <c r="E28"/>
  <c r="D28" s="1"/>
  <c r="H27"/>
  <c r="H26"/>
  <c r="H25"/>
  <c r="H24"/>
  <c r="H23"/>
  <c r="H22"/>
  <c r="D22" s="1"/>
  <c r="H21"/>
  <c r="E21"/>
  <c r="H20"/>
  <c r="E20"/>
  <c r="H19"/>
  <c r="D19" s="1"/>
  <c r="E19"/>
  <c r="H18"/>
  <c r="E18"/>
  <c r="D18" s="1"/>
  <c r="H17"/>
  <c r="E17"/>
  <c r="H16"/>
  <c r="F16"/>
  <c r="F13" s="1"/>
  <c r="H15"/>
  <c r="F15"/>
  <c r="H14"/>
  <c r="H13"/>
  <c r="D21" l="1"/>
  <c r="D32"/>
  <c r="D33"/>
  <c r="D20"/>
  <c r="D31"/>
  <c r="F26" i="6"/>
  <c r="F15" s="1"/>
  <c r="E26"/>
  <c r="F27" l="1"/>
  <c r="F16" s="1"/>
  <c r="H34"/>
  <c r="E34"/>
  <c r="H33"/>
  <c r="E33"/>
  <c r="H32"/>
  <c r="E32"/>
  <c r="H31"/>
  <c r="E31"/>
  <c r="H30"/>
  <c r="E30"/>
  <c r="H29"/>
  <c r="E29"/>
  <c r="H28"/>
  <c r="E28"/>
  <c r="H27"/>
  <c r="E27"/>
  <c r="H26"/>
  <c r="D26" s="1"/>
  <c r="H25"/>
  <c r="F25"/>
  <c r="E25" s="1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D14" l="1"/>
  <c r="D15"/>
  <c r="D16"/>
  <c r="D17"/>
  <c r="D21"/>
  <c r="D24"/>
  <c r="D25"/>
  <c r="D27"/>
  <c r="D28"/>
  <c r="D29"/>
  <c r="D30"/>
  <c r="D31"/>
  <c r="D32"/>
  <c r="D33"/>
  <c r="D18"/>
  <c r="D19"/>
  <c r="D20"/>
  <c r="D34"/>
  <c r="D22"/>
  <c r="D23"/>
  <c r="F13"/>
  <c r="E13" s="1"/>
  <c r="D13" s="1"/>
  <c r="F15" i="5"/>
  <c r="F24"/>
  <c r="F30"/>
  <c r="F19" s="1"/>
  <c r="F18"/>
  <c r="F17"/>
  <c r="F16"/>
  <c r="H79"/>
  <c r="E79"/>
  <c r="D79"/>
  <c r="H78"/>
  <c r="E78"/>
  <c r="D78" s="1"/>
  <c r="H77"/>
  <c r="E77"/>
  <c r="D77" s="1"/>
  <c r="H76"/>
  <c r="E76"/>
  <c r="H75"/>
  <c r="E75"/>
  <c r="H74"/>
  <c r="E74"/>
  <c r="H73"/>
  <c r="E73"/>
  <c r="H72"/>
  <c r="E72"/>
  <c r="D72"/>
  <c r="H71"/>
  <c r="E71"/>
  <c r="D71" s="1"/>
  <c r="H70"/>
  <c r="F70"/>
  <c r="E70" s="1"/>
  <c r="D70" s="1"/>
  <c r="H69"/>
  <c r="E69"/>
  <c r="D69" s="1"/>
  <c r="H68"/>
  <c r="E68"/>
  <c r="H67"/>
  <c r="E67"/>
  <c r="H66"/>
  <c r="E66"/>
  <c r="H65"/>
  <c r="E65"/>
  <c r="D65"/>
  <c r="H64"/>
  <c r="E64"/>
  <c r="D64" s="1"/>
  <c r="H63"/>
  <c r="E63"/>
  <c r="D63" s="1"/>
  <c r="H62"/>
  <c r="E62"/>
  <c r="H61"/>
  <c r="E61"/>
  <c r="D61" s="1"/>
  <c r="H60"/>
  <c r="E60"/>
  <c r="H59"/>
  <c r="F59"/>
  <c r="E59" s="1"/>
  <c r="H58"/>
  <c r="E58"/>
  <c r="D58"/>
  <c r="H57"/>
  <c r="E57"/>
  <c r="D57" s="1"/>
  <c r="H56"/>
  <c r="E56"/>
  <c r="D56" s="1"/>
  <c r="H55"/>
  <c r="E55"/>
  <c r="H54"/>
  <c r="E54"/>
  <c r="D54" s="1"/>
  <c r="H53"/>
  <c r="E53"/>
  <c r="H52"/>
  <c r="E52"/>
  <c r="H51"/>
  <c r="E51"/>
  <c r="H50"/>
  <c r="E50"/>
  <c r="D50"/>
  <c r="H49"/>
  <c r="E49"/>
  <c r="D49" s="1"/>
  <c r="H48"/>
  <c r="F48"/>
  <c r="E48" s="1"/>
  <c r="D48" s="1"/>
  <c r="H47"/>
  <c r="E47"/>
  <c r="D47" s="1"/>
  <c r="H46"/>
  <c r="E46"/>
  <c r="H45"/>
  <c r="E45"/>
  <c r="H44"/>
  <c r="E44"/>
  <c r="H43"/>
  <c r="E43"/>
  <c r="D43" s="1"/>
  <c r="H42"/>
  <c r="E42"/>
  <c r="H41"/>
  <c r="E41"/>
  <c r="H40"/>
  <c r="E40"/>
  <c r="H39"/>
  <c r="E39"/>
  <c r="D39"/>
  <c r="H38"/>
  <c r="E38"/>
  <c r="D38" s="1"/>
  <c r="H37"/>
  <c r="G37"/>
  <c r="F37"/>
  <c r="H36"/>
  <c r="E36"/>
  <c r="H35"/>
  <c r="E35"/>
  <c r="D35"/>
  <c r="H34"/>
  <c r="E34"/>
  <c r="D34" s="1"/>
  <c r="H33"/>
  <c r="E33"/>
  <c r="D33" s="1"/>
  <c r="H32"/>
  <c r="E32"/>
  <c r="H31"/>
  <c r="E31"/>
  <c r="D31" s="1"/>
  <c r="H30"/>
  <c r="E30"/>
  <c r="H29"/>
  <c r="E29"/>
  <c r="H28"/>
  <c r="E28"/>
  <c r="H27"/>
  <c r="D27" s="1"/>
  <c r="E27"/>
  <c r="H26"/>
  <c r="G26"/>
  <c r="F26"/>
  <c r="F14" s="1"/>
  <c r="E14" s="1"/>
  <c r="D14" s="1"/>
  <c r="H25"/>
  <c r="E25"/>
  <c r="D25" s="1"/>
  <c r="H24"/>
  <c r="E24"/>
  <c r="H23"/>
  <c r="E23"/>
  <c r="H22"/>
  <c r="E22"/>
  <c r="H21"/>
  <c r="E21"/>
  <c r="H20"/>
  <c r="D20" s="1"/>
  <c r="E20"/>
  <c r="H19"/>
  <c r="H18"/>
  <c r="E18"/>
  <c r="H17"/>
  <c r="E17"/>
  <c r="H16"/>
  <c r="E16"/>
  <c r="H15"/>
  <c r="E15"/>
  <c r="H14"/>
  <c r="D22" l="1"/>
  <c r="D23"/>
  <c r="D24"/>
  <c r="D29"/>
  <c r="D30"/>
  <c r="D41"/>
  <c r="D42"/>
  <c r="D46"/>
  <c r="D52"/>
  <c r="D53"/>
  <c r="D59"/>
  <c r="D60"/>
  <c r="D67"/>
  <c r="D68"/>
  <c r="D74"/>
  <c r="D75"/>
  <c r="D76"/>
  <c r="D15"/>
  <c r="D16"/>
  <c r="D17"/>
  <c r="D18"/>
  <c r="D21"/>
  <c r="E26"/>
  <c r="D26" s="1"/>
  <c r="D28"/>
  <c r="D32"/>
  <c r="D36"/>
  <c r="E37"/>
  <c r="D37" s="1"/>
  <c r="D40"/>
  <c r="D44"/>
  <c r="D45"/>
  <c r="D51"/>
  <c r="D55"/>
  <c r="D62"/>
  <c r="D66"/>
  <c r="D73"/>
  <c r="E19"/>
  <c r="D19" s="1"/>
  <c r="F26" i="4"/>
  <c r="F24" l="1"/>
  <c r="F19"/>
  <c r="F18"/>
  <c r="F17"/>
  <c r="F16"/>
  <c r="F15"/>
  <c r="F48"/>
  <c r="E48" s="1"/>
  <c r="E57"/>
  <c r="D57" s="1"/>
  <c r="H57"/>
  <c r="H56"/>
  <c r="E56"/>
  <c r="H55"/>
  <c r="E55"/>
  <c r="H54"/>
  <c r="E54"/>
  <c r="D54"/>
  <c r="H53"/>
  <c r="E53"/>
  <c r="D53" s="1"/>
  <c r="H52"/>
  <c r="E52"/>
  <c r="D52" s="1"/>
  <c r="H51"/>
  <c r="E51"/>
  <c r="D51" s="1"/>
  <c r="H50"/>
  <c r="E50"/>
  <c r="D50" s="1"/>
  <c r="H49"/>
  <c r="E49"/>
  <c r="D49" s="1"/>
  <c r="H48"/>
  <c r="H47"/>
  <c r="E47"/>
  <c r="F37"/>
  <c r="E27"/>
  <c r="D47" l="1"/>
  <c r="D55"/>
  <c r="D56"/>
  <c r="D48"/>
  <c r="F14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H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D20" l="1"/>
  <c r="D21"/>
  <c r="D22"/>
  <c r="D33"/>
  <c r="D34"/>
  <c r="D35"/>
  <c r="D36"/>
  <c r="D37"/>
  <c r="D38"/>
  <c r="D39"/>
  <c r="D40"/>
  <c r="D41"/>
  <c r="D42"/>
  <c r="D43"/>
  <c r="D44"/>
  <c r="D45"/>
  <c r="D46"/>
  <c r="D14"/>
  <c r="D15"/>
  <c r="D16"/>
  <c r="D17"/>
  <c r="D18"/>
  <c r="D19"/>
  <c r="D23"/>
  <c r="D24"/>
  <c r="D25"/>
  <c r="D27"/>
  <c r="D28"/>
  <c r="D29"/>
  <c r="D30"/>
  <c r="D31"/>
  <c r="D32"/>
  <c r="F37" i="3"/>
  <c r="F24"/>
  <c r="F19"/>
  <c r="F18"/>
  <c r="F17"/>
  <c r="F16"/>
  <c r="F15"/>
  <c r="F26"/>
  <c r="F14" s="1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G37"/>
  <c r="H36"/>
  <c r="E36"/>
  <c r="D36" s="1"/>
  <c r="H35"/>
  <c r="E35"/>
  <c r="D35" s="1"/>
  <c r="H34"/>
  <c r="E34"/>
  <c r="D34" s="1"/>
  <c r="H33"/>
  <c r="E33"/>
  <c r="D33" s="1"/>
  <c r="H32"/>
  <c r="E32"/>
  <c r="D32" s="1"/>
  <c r="H31"/>
  <c r="E31"/>
  <c r="D31" s="1"/>
  <c r="H30"/>
  <c r="E30"/>
  <c r="D30" s="1"/>
  <c r="H29"/>
  <c r="E29"/>
  <c r="D29" s="1"/>
  <c r="H28"/>
  <c r="E28"/>
  <c r="D28" s="1"/>
  <c r="H27"/>
  <c r="E27"/>
  <c r="D27" s="1"/>
  <c r="H26"/>
  <c r="G26"/>
  <c r="E26" s="1"/>
  <c r="D26" s="1"/>
  <c r="H25"/>
  <c r="E25"/>
  <c r="H24"/>
  <c r="E24"/>
  <c r="D24" s="1"/>
  <c r="H23"/>
  <c r="E23"/>
  <c r="D23" s="1"/>
  <c r="H22"/>
  <c r="E22"/>
  <c r="D22" s="1"/>
  <c r="H21"/>
  <c r="E21"/>
  <c r="D21" s="1"/>
  <c r="H20"/>
  <c r="E20"/>
  <c r="D20" s="1"/>
  <c r="H19"/>
  <c r="E19"/>
  <c r="D19" s="1"/>
  <c r="H18"/>
  <c r="E18"/>
  <c r="D18" s="1"/>
  <c r="H17"/>
  <c r="E17"/>
  <c r="D17" s="1"/>
  <c r="H16"/>
  <c r="E16"/>
  <c r="D16" s="1"/>
  <c r="H15"/>
  <c r="E15"/>
  <c r="D15" s="1"/>
  <c r="H14"/>
  <c r="J90" i="2"/>
  <c r="J82"/>
  <c r="J79"/>
  <c r="J70" s="1"/>
  <c r="H70" s="1"/>
  <c r="J71"/>
  <c r="H71" s="1"/>
  <c r="J68"/>
  <c r="J59" s="1"/>
  <c r="H59" s="1"/>
  <c r="J60"/>
  <c r="J81"/>
  <c r="J57"/>
  <c r="H57" s="1"/>
  <c r="J49"/>
  <c r="J46"/>
  <c r="J37" s="1"/>
  <c r="H37" s="1"/>
  <c r="J38"/>
  <c r="J17"/>
  <c r="J18"/>
  <c r="J19"/>
  <c r="J20"/>
  <c r="J21"/>
  <c r="J22"/>
  <c r="J23"/>
  <c r="J35"/>
  <c r="H35" s="1"/>
  <c r="J27"/>
  <c r="J16" s="1"/>
  <c r="H16" s="1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14"/>
  <c r="H15"/>
  <c r="H17"/>
  <c r="H18"/>
  <c r="D18" s="1"/>
  <c r="H19"/>
  <c r="H20"/>
  <c r="D20" s="1"/>
  <c r="H21"/>
  <c r="H22"/>
  <c r="D22" s="1"/>
  <c r="H23"/>
  <c r="H25"/>
  <c r="H27"/>
  <c r="H28"/>
  <c r="H29"/>
  <c r="H30"/>
  <c r="H31"/>
  <c r="H32"/>
  <c r="H33"/>
  <c r="H34"/>
  <c r="H36"/>
  <c r="H38"/>
  <c r="H39"/>
  <c r="H40"/>
  <c r="H41"/>
  <c r="H42"/>
  <c r="H43"/>
  <c r="H44"/>
  <c r="H45"/>
  <c r="H46"/>
  <c r="H47"/>
  <c r="H49"/>
  <c r="H50"/>
  <c r="H51"/>
  <c r="H52"/>
  <c r="H53"/>
  <c r="H54"/>
  <c r="H55"/>
  <c r="H56"/>
  <c r="H58"/>
  <c r="H60"/>
  <c r="H61"/>
  <c r="H62"/>
  <c r="H63"/>
  <c r="H64"/>
  <c r="H65"/>
  <c r="H66"/>
  <c r="H67"/>
  <c r="H68"/>
  <c r="H69"/>
  <c r="H72"/>
  <c r="H73"/>
  <c r="H74"/>
  <c r="H75"/>
  <c r="H76"/>
  <c r="H77"/>
  <c r="H78"/>
  <c r="H79"/>
  <c r="H80"/>
  <c r="H81"/>
  <c r="H82"/>
  <c r="H83"/>
  <c r="H84"/>
  <c r="D84" s="1"/>
  <c r="H85"/>
  <c r="H86"/>
  <c r="H87"/>
  <c r="H88"/>
  <c r="D88" s="1"/>
  <c r="H89"/>
  <c r="H90"/>
  <c r="D28"/>
  <c r="D30"/>
  <c r="D32"/>
  <c r="D34"/>
  <c r="D36"/>
  <c r="D38"/>
  <c r="D40"/>
  <c r="D42"/>
  <c r="D44"/>
  <c r="D46"/>
  <c r="D50"/>
  <c r="D52"/>
  <c r="D54"/>
  <c r="D56"/>
  <c r="D58"/>
  <c r="D60"/>
  <c r="D62"/>
  <c r="D64"/>
  <c r="D66"/>
  <c r="D68"/>
  <c r="D72"/>
  <c r="D74"/>
  <c r="D76"/>
  <c r="D78"/>
  <c r="D80"/>
  <c r="D82"/>
  <c r="D86"/>
  <c r="D90"/>
  <c r="D17"/>
  <c r="D19"/>
  <c r="D21"/>
  <c r="D23"/>
  <c r="D15"/>
  <c r="E90"/>
  <c r="E89"/>
  <c r="E88"/>
  <c r="E87"/>
  <c r="E86"/>
  <c r="E85"/>
  <c r="E84"/>
  <c r="E83"/>
  <c r="E82"/>
  <c r="G81"/>
  <c r="F81"/>
  <c r="E80"/>
  <c r="E79"/>
  <c r="E78"/>
  <c r="E77"/>
  <c r="E76"/>
  <c r="E75"/>
  <c r="E74"/>
  <c r="E73"/>
  <c r="E72"/>
  <c r="E71"/>
  <c r="G70"/>
  <c r="F70"/>
  <c r="E69"/>
  <c r="E68"/>
  <c r="E67"/>
  <c r="E66"/>
  <c r="E65"/>
  <c r="E64"/>
  <c r="E63"/>
  <c r="E62"/>
  <c r="E61"/>
  <c r="E60"/>
  <c r="G59"/>
  <c r="F59"/>
  <c r="E58"/>
  <c r="E57"/>
  <c r="E56"/>
  <c r="E55"/>
  <c r="E54"/>
  <c r="E53"/>
  <c r="E52"/>
  <c r="E51"/>
  <c r="E50"/>
  <c r="E49"/>
  <c r="G48"/>
  <c r="F48"/>
  <c r="E47"/>
  <c r="E46"/>
  <c r="E45"/>
  <c r="E44"/>
  <c r="E43"/>
  <c r="E42"/>
  <c r="E41"/>
  <c r="E40"/>
  <c r="E39"/>
  <c r="E38"/>
  <c r="G37"/>
  <c r="F37"/>
  <c r="E36"/>
  <c r="E35"/>
  <c r="E34"/>
  <c r="E33"/>
  <c r="E32"/>
  <c r="E31"/>
  <c r="E30"/>
  <c r="E29"/>
  <c r="E28"/>
  <c r="E27"/>
  <c r="G26"/>
  <c r="F26"/>
  <c r="E25"/>
  <c r="E24"/>
  <c r="E23"/>
  <c r="E22"/>
  <c r="E21"/>
  <c r="E20"/>
  <c r="E19"/>
  <c r="E18"/>
  <c r="E17"/>
  <c r="E16"/>
  <c r="D70" l="1"/>
  <c r="D38" i="3"/>
  <c r="D16" i="2"/>
  <c r="D37"/>
  <c r="D57"/>
  <c r="D71"/>
  <c r="D89"/>
  <c r="D87"/>
  <c r="D85"/>
  <c r="D83"/>
  <c r="D81"/>
  <c r="D79"/>
  <c r="D77"/>
  <c r="D75"/>
  <c r="D73"/>
  <c r="D69"/>
  <c r="D67"/>
  <c r="D65"/>
  <c r="D63"/>
  <c r="D61"/>
  <c r="D59"/>
  <c r="D55"/>
  <c r="D53"/>
  <c r="D51"/>
  <c r="D49"/>
  <c r="D47"/>
  <c r="D45"/>
  <c r="D43"/>
  <c r="D41"/>
  <c r="D39"/>
  <c r="D33"/>
  <c r="D31"/>
  <c r="D29"/>
  <c r="D27"/>
  <c r="D25"/>
  <c r="D35"/>
  <c r="D39" i="3"/>
  <c r="D40"/>
  <c r="D41"/>
  <c r="D42"/>
  <c r="D43"/>
  <c r="D44"/>
  <c r="D45"/>
  <c r="D46"/>
  <c r="E37"/>
  <c r="D37" s="1"/>
  <c r="D25"/>
  <c r="E14"/>
  <c r="D14" s="1"/>
  <c r="J24" i="2"/>
  <c r="J26"/>
  <c r="H26" s="1"/>
  <c r="D26" s="1"/>
  <c r="J48"/>
  <c r="H48" s="1"/>
  <c r="D48" s="1"/>
  <c r="E26"/>
  <c r="E37"/>
  <c r="E48"/>
  <c r="E59"/>
  <c r="E70"/>
  <c r="E81"/>
  <c r="J14" l="1"/>
  <c r="H14" s="1"/>
  <c r="D14" s="1"/>
  <c r="H24"/>
  <c r="D24" s="1"/>
  <c r="E26" i="4"/>
  <c r="D26" s="1"/>
</calcChain>
</file>

<file path=xl/sharedStrings.xml><?xml version="1.0" encoding="utf-8"?>
<sst xmlns="http://schemas.openxmlformats.org/spreadsheetml/2006/main" count="943" uniqueCount="120">
  <si>
    <t>Ремонт и замена слуховых окон</t>
  </si>
  <si>
    <t>Прочие работы (ремонт вентиляционных и дымовых каналов)</t>
  </si>
  <si>
    <t>п.м.</t>
  </si>
  <si>
    <t>шт.</t>
  </si>
  <si>
    <t>теплоизоляционной краской</t>
  </si>
  <si>
    <t>по нормализации температурно-влажностного режима чердачных помещений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</si>
  <si>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</si>
  <si>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</si>
  <si>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</si>
  <si>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</si>
  <si>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</si>
  <si>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Платы населения 
(работы, выполняемые 
ОАО "Жилкомсервис")</t>
  </si>
  <si>
    <t>Платы населения 
(работы, выполняемые 
ООО "ЖКС №1 Фрунзенского района")</t>
  </si>
  <si>
    <t>Платы населения 
(работы, выполняемые 
ТСЖ, ЖСК)</t>
  </si>
  <si>
    <t>хоз.сп.</t>
  </si>
  <si>
    <t>подр.сп</t>
  </si>
  <si>
    <t>2</t>
  </si>
  <si>
    <t>т.руб.</t>
  </si>
  <si>
    <t>Утепление (засыпка) чердачного перекрытия</t>
  </si>
  <si>
    <t>м.куб.</t>
  </si>
  <si>
    <t>Дополнительная теплоизоляция верхней разводки системы</t>
  </si>
  <si>
    <t>отопления (по всей разводке)</t>
  </si>
  <si>
    <t>Покрытие фасонных частей верхней разводки</t>
  </si>
  <si>
    <t>Прочие работы (ремонт вентиляционных и дымовых каналов,установка патрубков)</t>
  </si>
  <si>
    <t>к-во домов</t>
  </si>
  <si>
    <t>1.1.</t>
  </si>
  <si>
    <t>Утепление (мин.вата) чердачного перекрытия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</si>
  <si>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</si>
  <si>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</si>
  <si>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</si>
  <si>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</si>
  <si>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</si>
  <si>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</si>
  <si>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</si>
  <si>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</si>
  <si>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</si>
  <si>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</si>
  <si>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</si>
  <si>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</si>
  <si>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</si>
  <si>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</si>
  <si>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</si>
  <si>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</si>
  <si>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</si>
  <si>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</si>
  <si>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</si>
  <si>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</si>
  <si>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</si>
  <si>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</si>
  <si>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</si>
  <si>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</si>
  <si>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</si>
  <si>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</si>
  <si>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</si>
  <si>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</si>
  <si>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</si>
  <si>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Генеральный директор</t>
  </si>
  <si>
    <t>«УТВЕРЖДАЮ»</t>
  </si>
  <si>
    <t xml:space="preserve">ООО «Жилкомсервис №1 </t>
  </si>
  <si>
    <t>Фрунзенского района»</t>
  </si>
  <si>
    <t>________________П.В.Немкин</t>
  </si>
  <si>
    <t>Начальник ПТО                              ________________________                      А.Ю.Пищелевская</t>
  </si>
  <si>
    <t>Главный инженер                           _________________________                  С.А.Куличкин</t>
  </si>
  <si>
    <t>Волковский пр., д.18, литера А</t>
  </si>
  <si>
    <t>Волковский пр., д.24, литера А</t>
  </si>
  <si>
    <t>Расстанная ул.,д.13, литера А</t>
  </si>
  <si>
    <t>Расстанная ул.,д.16, литера А</t>
  </si>
  <si>
    <t>Тамбовская ул.,д.20, литера А</t>
  </si>
  <si>
    <t>Тамбовская ул.,д.45, литера А</t>
  </si>
  <si>
    <r>
      <t>Нормализация температурно-влажностного режима чердачных помещений всего,</t>
    </r>
    <r>
      <rPr>
        <sz val="11"/>
        <rFont val="Times New Roman Cyr"/>
        <family val="1"/>
        <charset val="204"/>
      </rPr>
      <t>в том числе</t>
    </r>
  </si>
  <si>
    <t>Адресная программа текущего ремонта по ООО "ЖКС №1 Фрунзенского района" на 2017 год</t>
  </si>
  <si>
    <t>Отчет по текущему ремонту по ООО "ЖКС №1 Фрунзенского района" за июль 2017 года</t>
  </si>
  <si>
    <t>Главный инженер                           _________________________                  И.В.Наумовец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</si>
  <si>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</si>
  <si>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</si>
  <si>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</si>
  <si>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</si>
  <si>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</si>
  <si>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</si>
  <si>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</si>
  <si>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</si>
  <si>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</si>
  <si>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</si>
  <si>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________________А.С.Вялушкин</t>
  </si>
  <si>
    <t>Отчет по текущему ремонту по ООО "ЖКС №1 Фрунзенского района" за август 2017 года</t>
  </si>
  <si>
    <r>
      <t>Нормализация температурно-влажностного режима чердачных помещений всего,</t>
    </r>
    <r>
      <rPr>
        <sz val="9"/>
        <rFont val="Times New Roman Cyr"/>
        <family val="1"/>
        <charset val="204"/>
      </rPr>
      <t>в том числе</t>
    </r>
  </si>
  <si>
    <t>Расстанная ул.,д.16</t>
  </si>
  <si>
    <t>Расстанная ул.,д.13</t>
  </si>
  <si>
    <t>3.1</t>
  </si>
  <si>
    <t>3.2</t>
  </si>
  <si>
    <t>3.3</t>
  </si>
  <si>
    <t>3.4</t>
  </si>
  <si>
    <t>3.5</t>
  </si>
  <si>
    <t>Волковский пр.,д.18</t>
  </si>
  <si>
    <r>
      <t>Нормализация температурно-влажностного режима чердачных помещений всего,</t>
    </r>
    <r>
      <rPr>
        <sz val="11"/>
        <rFont val="Calibri"/>
        <family val="2"/>
        <charset val="204"/>
      </rPr>
      <t>в том числе</t>
    </r>
  </si>
  <si>
    <t>4.1</t>
  </si>
  <si>
    <t>4.2</t>
  </si>
  <si>
    <t>4.3</t>
  </si>
  <si>
    <t>4.4</t>
  </si>
  <si>
    <t>4.5</t>
  </si>
  <si>
    <t>Отчет по текущему ремонту по ООО "ЖКС №1 Фрунзенского района" за 9 месяцев 2017 года</t>
  </si>
  <si>
    <t>Расстанная ул.,д.24</t>
  </si>
  <si>
    <t>Отчет по текущему ремонту по ООО "ЖКС №1 Фрунзенского района" за октябрь 2017 года</t>
  </si>
  <si>
    <r>
      <t>Нормализация температурно-влажностного режима чердачных помещений всего,</t>
    </r>
    <r>
      <rPr>
        <sz val="9"/>
        <rFont val="Times New Roman Cyr"/>
        <charset val="204"/>
      </rPr>
      <t>в том числе</t>
    </r>
  </si>
  <si>
    <t>Отчет по текущему ремонту по ООО "ЖКС №1 Фрунзенского района" за декабрь 2017 года</t>
  </si>
  <si>
    <t xml:space="preserve">        Отчет </t>
  </si>
  <si>
    <r>
      <t>Нормализация температурно-влажностного режима чердачных помещений всего,</t>
    </r>
    <r>
      <rPr>
        <sz val="11"/>
        <rFont val="Times New Roman"/>
        <family val="1"/>
        <charset val="204"/>
      </rPr>
      <t>в том числе</t>
    </r>
  </si>
  <si>
    <t xml:space="preserve">   по текущему ремонту по ООО "ЖКС №1 Фрунзенского района" за IV квартал 2017 года</t>
  </si>
  <si>
    <t xml:space="preserve">   по текущему ремонту по ООО "ЖКС №1 Фрунзенского района" за  12 месяцев 2017 года</t>
  </si>
  <si>
    <t>Волковский ул.,д.24</t>
  </si>
  <si>
    <t>№ п/п</t>
  </si>
  <si>
    <t>Адрес</t>
  </si>
  <si>
    <t xml:space="preserve"> Сумма в тыс руб.</t>
  </si>
  <si>
    <t xml:space="preserve">Начальник ПТО </t>
  </si>
  <si>
    <t>Пищелевская А.Ю.</t>
  </si>
  <si>
    <t xml:space="preserve">   по текущему ремонту по ООО "ЖКС №1 Фрунзенского района" </t>
  </si>
  <si>
    <t xml:space="preserve">за  12 месяцев 2017 года по нормализации температурно-влажностного режима </t>
  </si>
  <si>
    <t>чердачных помещений</t>
  </si>
  <si>
    <t>Итого</t>
  </si>
  <si>
    <t>Волковский  ул.,д.24</t>
  </si>
</sst>
</file>

<file path=xl/styles.xml><?xml version="1.0" encoding="utf-8"?>
<styleSheet xmlns="http://schemas.openxmlformats.org/spreadsheetml/2006/main">
  <numFmts count="1">
    <numFmt numFmtId="164" formatCode="0.000"/>
  </numFmts>
  <fonts count="32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Times New Roman"/>
      <family val="1"/>
      <charset val="204"/>
    </font>
    <font>
      <b/>
      <sz val="10"/>
      <name val="Times New Roman Cyr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sz val="11"/>
      <color theme="1"/>
      <name val="Times New Roman Cyr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164" fontId="2" fillId="0" borderId="2" xfId="0" applyNumberFormat="1" applyFont="1" applyBorder="1" applyAlignment="1">
      <alignment horizontal="left" vertical="justify" wrapText="1"/>
    </xf>
    <xf numFmtId="49" fontId="3" fillId="0" borderId="0" xfId="0" applyNumberFormat="1" applyFont="1"/>
    <xf numFmtId="0" fontId="3" fillId="0" borderId="0" xfId="0" applyFont="1" applyAlignment="1">
      <alignment horizontal="left" vertical="justify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justify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 vertical="justify" wrapText="1"/>
    </xf>
    <xf numFmtId="164" fontId="3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Border="1"/>
    <xf numFmtId="164" fontId="2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left" vertical="justify" wrapText="1"/>
    </xf>
    <xf numFmtId="164" fontId="2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49" fontId="3" fillId="0" borderId="2" xfId="0" applyNumberFormat="1" applyFont="1" applyFill="1" applyBorder="1"/>
    <xf numFmtId="164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/>
    <xf numFmtId="0" fontId="0" fillId="0" borderId="0" xfId="0" applyFont="1"/>
    <xf numFmtId="0" fontId="0" fillId="0" borderId="0" xfId="0" applyFont="1" applyAlignment="1">
      <alignment horizontal="left" vertical="justify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justify" wrapText="1"/>
    </xf>
    <xf numFmtId="0" fontId="3" fillId="2" borderId="2" xfId="0" applyFont="1" applyFill="1" applyBorder="1"/>
    <xf numFmtId="0" fontId="0" fillId="2" borderId="0" xfId="0" applyFont="1" applyFill="1"/>
    <xf numFmtId="0" fontId="0" fillId="0" borderId="0" xfId="0" applyFont="1" applyFill="1"/>
    <xf numFmtId="0" fontId="4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justify" wrapText="1"/>
    </xf>
    <xf numFmtId="0" fontId="11" fillId="2" borderId="2" xfId="0" applyFont="1" applyFill="1" applyBorder="1"/>
    <xf numFmtId="164" fontId="10" fillId="2" borderId="2" xfId="0" applyNumberFormat="1" applyFont="1" applyFill="1" applyBorder="1" applyAlignment="1">
      <alignment horizontal="center"/>
    </xf>
    <xf numFmtId="164" fontId="10" fillId="0" borderId="2" xfId="0" applyNumberFormat="1" applyFont="1" applyBorder="1" applyAlignment="1">
      <alignment horizontal="left" vertical="justify" wrapText="1"/>
    </xf>
    <xf numFmtId="164" fontId="11" fillId="0" borderId="2" xfId="0" applyNumberFormat="1" applyFont="1" applyBorder="1"/>
    <xf numFmtId="164" fontId="10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 applyProtection="1">
      <alignment horizontal="center"/>
      <protection locked="0"/>
    </xf>
    <xf numFmtId="164" fontId="10" fillId="2" borderId="2" xfId="0" applyNumberFormat="1" applyFont="1" applyFill="1" applyBorder="1" applyAlignment="1">
      <alignment horizontal="left" vertical="justify" wrapText="1"/>
    </xf>
    <xf numFmtId="164" fontId="11" fillId="2" borderId="2" xfId="0" applyNumberFormat="1" applyFont="1" applyFill="1" applyBorder="1"/>
    <xf numFmtId="164" fontId="11" fillId="2" borderId="2" xfId="0" applyNumberFormat="1" applyFont="1" applyFill="1" applyBorder="1" applyAlignment="1" applyProtection="1">
      <alignment horizontal="center"/>
      <protection locked="0"/>
    </xf>
    <xf numFmtId="164" fontId="10" fillId="0" borderId="2" xfId="0" applyNumberFormat="1" applyFont="1" applyFill="1" applyBorder="1" applyAlignment="1">
      <alignment horizontal="left" vertical="justify" wrapText="1"/>
    </xf>
    <xf numFmtId="164" fontId="11" fillId="0" borderId="2" xfId="0" applyNumberFormat="1" applyFont="1" applyFill="1" applyBorder="1"/>
    <xf numFmtId="164" fontId="12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justify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justify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justify" wrapText="1"/>
    </xf>
    <xf numFmtId="0" fontId="14" fillId="2" borderId="2" xfId="0" applyFont="1" applyFill="1" applyBorder="1"/>
    <xf numFmtId="164" fontId="15" fillId="2" borderId="2" xfId="0" applyNumberFormat="1" applyFont="1" applyFill="1" applyBorder="1" applyAlignment="1">
      <alignment horizontal="center"/>
    </xf>
    <xf numFmtId="164" fontId="14" fillId="2" borderId="2" xfId="0" applyNumberFormat="1" applyFont="1" applyFill="1" applyBorder="1" applyAlignment="1" applyProtection="1">
      <alignment horizontal="center"/>
      <protection locked="0"/>
    </xf>
    <xf numFmtId="164" fontId="14" fillId="0" borderId="2" xfId="0" applyNumberFormat="1" applyFont="1" applyBorder="1"/>
    <xf numFmtId="164" fontId="15" fillId="0" borderId="2" xfId="0" applyNumberFormat="1" applyFont="1" applyBorder="1" applyAlignment="1">
      <alignment horizontal="left" vertical="justify" wrapText="1"/>
    </xf>
    <xf numFmtId="164" fontId="15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 applyProtection="1">
      <alignment horizontal="center"/>
      <protection locked="0"/>
    </xf>
    <xf numFmtId="1" fontId="14" fillId="2" borderId="2" xfId="0" applyNumberFormat="1" applyFont="1" applyFill="1" applyBorder="1" applyAlignment="1">
      <alignment horizontal="left"/>
    </xf>
    <xf numFmtId="164" fontId="15" fillId="2" borderId="2" xfId="0" applyNumberFormat="1" applyFont="1" applyFill="1" applyBorder="1" applyAlignment="1">
      <alignment horizontal="left" vertical="justify" wrapText="1"/>
    </xf>
    <xf numFmtId="164" fontId="14" fillId="2" borderId="2" xfId="0" applyNumberFormat="1" applyFont="1" applyFill="1" applyBorder="1"/>
    <xf numFmtId="49" fontId="14" fillId="0" borderId="2" xfId="0" applyNumberFormat="1" applyFont="1" applyFill="1" applyBorder="1"/>
    <xf numFmtId="164" fontId="15" fillId="0" borderId="2" xfId="0" applyNumberFormat="1" applyFont="1" applyFill="1" applyBorder="1" applyAlignment="1">
      <alignment horizontal="left" vertical="justify" wrapText="1"/>
    </xf>
    <xf numFmtId="164" fontId="14" fillId="0" borderId="2" xfId="0" applyNumberFormat="1" applyFont="1" applyFill="1" applyBorder="1"/>
    <xf numFmtId="164" fontId="14" fillId="0" borderId="2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8" fillId="0" borderId="0" xfId="0" applyFont="1" applyBorder="1" applyAlignment="1"/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justify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justify" wrapText="1"/>
    </xf>
    <xf numFmtId="49" fontId="20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justify" wrapText="1"/>
    </xf>
    <xf numFmtId="0" fontId="22" fillId="2" borderId="2" xfId="0" applyFont="1" applyFill="1" applyBorder="1"/>
    <xf numFmtId="164" fontId="21" fillId="2" borderId="2" xfId="0" applyNumberFormat="1" applyFont="1" applyFill="1" applyBorder="1" applyAlignment="1">
      <alignment horizontal="center"/>
    </xf>
    <xf numFmtId="164" fontId="20" fillId="2" borderId="2" xfId="0" applyNumberFormat="1" applyFont="1" applyFill="1" applyBorder="1" applyAlignment="1">
      <alignment horizontal="center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164" fontId="19" fillId="0" borderId="2" xfId="0" applyNumberFormat="1" applyFont="1" applyBorder="1"/>
    <xf numFmtId="164" fontId="21" fillId="0" borderId="2" xfId="0" applyNumberFormat="1" applyFont="1" applyBorder="1" applyAlignment="1">
      <alignment horizontal="left" vertical="justify" wrapText="1"/>
    </xf>
    <xf numFmtId="164" fontId="22" fillId="0" borderId="2" xfId="0" applyNumberFormat="1" applyFont="1" applyBorder="1"/>
    <xf numFmtId="164" fontId="21" fillId="0" borderId="2" xfId="0" applyNumberFormat="1" applyFont="1" applyBorder="1" applyAlignment="1">
      <alignment horizontal="center"/>
    </xf>
    <xf numFmtId="164" fontId="22" fillId="0" borderId="2" xfId="0" applyNumberFormat="1" applyFont="1" applyBorder="1" applyAlignment="1" applyProtection="1">
      <alignment horizontal="center"/>
      <protection locked="0"/>
    </xf>
    <xf numFmtId="164" fontId="19" fillId="0" borderId="2" xfId="0" applyNumberFormat="1" applyFont="1" applyBorder="1" applyAlignment="1" applyProtection="1">
      <alignment horizontal="center"/>
      <protection locked="0"/>
    </xf>
    <xf numFmtId="164" fontId="22" fillId="0" borderId="2" xfId="0" applyNumberFormat="1" applyFont="1" applyFill="1" applyBorder="1" applyAlignment="1" applyProtection="1">
      <alignment horizontal="center"/>
      <protection locked="0"/>
    </xf>
    <xf numFmtId="1" fontId="19" fillId="2" borderId="2" xfId="0" applyNumberFormat="1" applyFont="1" applyFill="1" applyBorder="1" applyAlignment="1">
      <alignment horizontal="left"/>
    </xf>
    <xf numFmtId="164" fontId="21" fillId="2" borderId="2" xfId="0" applyNumberFormat="1" applyFont="1" applyFill="1" applyBorder="1" applyAlignment="1">
      <alignment horizontal="left" vertical="justify" wrapText="1"/>
    </xf>
    <xf numFmtId="164" fontId="22" fillId="2" borderId="2" xfId="0" applyNumberFormat="1" applyFont="1" applyFill="1" applyBorder="1"/>
    <xf numFmtId="164" fontId="22" fillId="2" borderId="2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/>
    <xf numFmtId="49" fontId="19" fillId="0" borderId="2" xfId="0" applyNumberFormat="1" applyFont="1" applyFill="1" applyBorder="1"/>
    <xf numFmtId="164" fontId="21" fillId="0" borderId="2" xfId="0" applyNumberFormat="1" applyFont="1" applyFill="1" applyBorder="1" applyAlignment="1">
      <alignment horizontal="left" vertical="justify" wrapText="1"/>
    </xf>
    <xf numFmtId="164" fontId="22" fillId="0" borderId="2" xfId="0" applyNumberFormat="1" applyFont="1" applyFill="1" applyBorder="1"/>
    <xf numFmtId="164" fontId="22" fillId="0" borderId="2" xfId="0" applyNumberFormat="1" applyFont="1" applyFill="1" applyBorder="1" applyAlignment="1">
      <alignment horizontal="center"/>
    </xf>
    <xf numFmtId="164" fontId="22" fillId="0" borderId="2" xfId="0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 applyProtection="1">
      <alignment horizontal="center"/>
      <protection locked="0"/>
    </xf>
    <xf numFmtId="164" fontId="19" fillId="0" borderId="2" xfId="0" applyNumberFormat="1" applyFont="1" applyFill="1" applyBorder="1"/>
    <xf numFmtId="0" fontId="23" fillId="0" borderId="0" xfId="0" applyFont="1"/>
    <xf numFmtId="0" fontId="22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164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24" fillId="0" borderId="0" xfId="0" applyFont="1"/>
    <xf numFmtId="0" fontId="24" fillId="0" borderId="0" xfId="0" applyFont="1" applyAlignment="1">
      <alignment horizontal="left" vertical="justify" wrapText="1"/>
    </xf>
    <xf numFmtId="49" fontId="25" fillId="2" borderId="2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/>
    <xf numFmtId="164" fontId="5" fillId="0" borderId="2" xfId="0" applyNumberFormat="1" applyFont="1" applyBorder="1"/>
    <xf numFmtId="1" fontId="5" fillId="2" borderId="2" xfId="0" applyNumberFormat="1" applyFont="1" applyFill="1" applyBorder="1" applyAlignment="1">
      <alignment horizontal="left"/>
    </xf>
    <xf numFmtId="164" fontId="25" fillId="2" borderId="2" xfId="0" applyNumberFormat="1" applyFont="1" applyFill="1" applyBorder="1" applyAlignment="1">
      <alignment horizontal="left" vertical="justify" wrapText="1"/>
    </xf>
    <xf numFmtId="164" fontId="5" fillId="2" borderId="2" xfId="0" applyNumberFormat="1" applyFont="1" applyFill="1" applyBorder="1"/>
    <xf numFmtId="49" fontId="5" fillId="0" borderId="2" xfId="0" applyNumberFormat="1" applyFont="1" applyFill="1" applyBorder="1"/>
    <xf numFmtId="164" fontId="5" fillId="0" borderId="2" xfId="0" applyNumberFormat="1" applyFont="1" applyFill="1" applyBorder="1"/>
    <xf numFmtId="164" fontId="27" fillId="2" borderId="2" xfId="0" applyNumberFormat="1" applyFont="1" applyFill="1" applyBorder="1" applyAlignment="1">
      <alignment horizontal="center"/>
    </xf>
    <xf numFmtId="164" fontId="26" fillId="2" borderId="2" xfId="0" applyNumberFormat="1" applyFont="1" applyFill="1" applyBorder="1" applyAlignment="1" applyProtection="1">
      <alignment horizontal="center"/>
      <protection locked="0"/>
    </xf>
    <xf numFmtId="164" fontId="27" fillId="0" borderId="2" xfId="0" applyNumberFormat="1" applyFont="1" applyBorder="1" applyAlignment="1">
      <alignment horizontal="center"/>
    </xf>
    <xf numFmtId="164" fontId="26" fillId="0" borderId="2" xfId="0" applyNumberFormat="1" applyFont="1" applyBorder="1" applyAlignment="1" applyProtection="1">
      <alignment horizontal="center"/>
      <protection locked="0"/>
    </xf>
    <xf numFmtId="164" fontId="26" fillId="0" borderId="2" xfId="0" applyNumberFormat="1" applyFont="1" applyFill="1" applyBorder="1" applyAlignment="1">
      <alignment horizontal="center"/>
    </xf>
    <xf numFmtId="164" fontId="26" fillId="0" borderId="2" xfId="0" applyNumberFormat="1" applyFont="1" applyFill="1" applyBorder="1" applyAlignment="1">
      <alignment horizontal="center" vertical="center"/>
    </xf>
    <xf numFmtId="164" fontId="26" fillId="0" borderId="2" xfId="0" applyNumberFormat="1" applyFont="1" applyFill="1" applyBorder="1" applyAlignment="1" applyProtection="1">
      <alignment horizontal="center"/>
      <protection locked="0"/>
    </xf>
    <xf numFmtId="164" fontId="13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1" fontId="27" fillId="2" borderId="2" xfId="0" applyNumberFormat="1" applyFont="1" applyFill="1" applyBorder="1" applyAlignment="1">
      <alignment horizontal="center"/>
    </xf>
    <xf numFmtId="1" fontId="26" fillId="2" borderId="2" xfId="0" applyNumberFormat="1" applyFont="1" applyFill="1" applyBorder="1" applyAlignment="1" applyProtection="1">
      <alignment horizontal="center"/>
      <protection locked="0"/>
    </xf>
    <xf numFmtId="1" fontId="13" fillId="2" borderId="2" xfId="0" applyNumberFormat="1" applyFont="1" applyFill="1" applyBorder="1" applyAlignment="1">
      <alignment horizontal="center"/>
    </xf>
    <xf numFmtId="1" fontId="9" fillId="2" borderId="2" xfId="0" applyNumberFormat="1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>
      <alignment wrapText="1"/>
    </xf>
    <xf numFmtId="0" fontId="8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left" wrapText="1"/>
    </xf>
    <xf numFmtId="164" fontId="25" fillId="0" borderId="2" xfId="0" applyNumberFormat="1" applyFont="1" applyBorder="1" applyAlignment="1">
      <alignment horizontal="left" wrapText="1"/>
    </xf>
    <xf numFmtId="164" fontId="25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1" fontId="5" fillId="3" borderId="2" xfId="0" applyNumberFormat="1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left" wrapText="1"/>
    </xf>
    <xf numFmtId="164" fontId="5" fillId="3" borderId="2" xfId="0" applyNumberFormat="1" applyFont="1" applyFill="1" applyBorder="1" applyAlignment="1">
      <alignment horizontal="left" vertical="justify" wrapText="1"/>
    </xf>
    <xf numFmtId="164" fontId="29" fillId="3" borderId="2" xfId="0" applyNumberFormat="1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20" fillId="0" borderId="0" xfId="0" applyFont="1" applyAlignment="1">
      <alignment horizontal="center" vertical="justify" wrapText="1"/>
    </xf>
    <xf numFmtId="0" fontId="28" fillId="0" borderId="0" xfId="0" applyFont="1"/>
    <xf numFmtId="0" fontId="25" fillId="0" borderId="0" xfId="0" applyFont="1" applyBorder="1" applyAlignment="1">
      <alignment vertical="center"/>
    </xf>
    <xf numFmtId="164" fontId="24" fillId="0" borderId="2" xfId="0" applyNumberFormat="1" applyFont="1" applyBorder="1" applyAlignment="1">
      <alignment horizontal="center"/>
    </xf>
    <xf numFmtId="164" fontId="31" fillId="2" borderId="2" xfId="0" applyNumberFormat="1" applyFont="1" applyFill="1" applyBorder="1" applyAlignment="1">
      <alignment horizontal="left" vertical="justify" wrapText="1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justify" wrapText="1"/>
    </xf>
    <xf numFmtId="0" fontId="5" fillId="0" borderId="11" xfId="0" applyFont="1" applyBorder="1" applyAlignment="1">
      <alignment horizontal="center" vertical="justify" wrapText="1"/>
    </xf>
    <xf numFmtId="0" fontId="5" fillId="0" borderId="4" xfId="0" applyFont="1" applyBorder="1" applyAlignment="1">
      <alignment horizontal="center" vertical="justify" wrapText="1"/>
    </xf>
    <xf numFmtId="0" fontId="25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opLeftCell="A19" workbookViewId="0">
      <selection activeCell="H14" sqref="H14"/>
    </sheetView>
  </sheetViews>
  <sheetFormatPr defaultRowHeight="15"/>
  <cols>
    <col min="1" max="1" width="11.5703125" style="34" bestFit="1" customWidth="1"/>
    <col min="2" max="2" width="46" style="35" customWidth="1"/>
    <col min="3" max="3" width="9.140625" style="34"/>
    <col min="4" max="4" width="9.42578125" style="34" bestFit="1" customWidth="1"/>
    <col min="5" max="5" width="1.28515625" style="34" hidden="1" customWidth="1"/>
    <col min="6" max="6" width="1.5703125" style="34" hidden="1" customWidth="1"/>
    <col min="7" max="7" width="1.140625" style="34" hidden="1" customWidth="1"/>
    <col min="8" max="8" width="12.28515625" style="34" customWidth="1"/>
    <col min="9" max="9" width="9.28515625" style="34" customWidth="1"/>
    <col min="10" max="10" width="9.5703125" style="34" bestFit="1" customWidth="1"/>
    <col min="11" max="11" width="15" style="34" customWidth="1"/>
    <col min="12" max="12" width="9.28515625" style="34" bestFit="1" customWidth="1"/>
    <col min="13" max="13" width="9.28515625" style="34" customWidth="1"/>
    <col min="14" max="16384" width="9.140625" style="34"/>
  </cols>
  <sheetData>
    <row r="1" spans="1:13" ht="15.75" customHeight="1">
      <c r="I1" s="195" t="s">
        <v>57</v>
      </c>
      <c r="J1" s="195"/>
      <c r="K1" s="195"/>
      <c r="L1" s="195"/>
      <c r="M1" s="195"/>
    </row>
    <row r="2" spans="1:13" ht="15.75" customHeight="1">
      <c r="I2" s="195" t="s">
        <v>56</v>
      </c>
      <c r="J2" s="195"/>
      <c r="K2" s="195"/>
      <c r="L2" s="195"/>
      <c r="M2" s="195"/>
    </row>
    <row r="3" spans="1:13" ht="15.75" customHeight="1">
      <c r="I3" s="195" t="s">
        <v>58</v>
      </c>
      <c r="J3" s="195"/>
      <c r="K3" s="195"/>
      <c r="L3" s="195"/>
      <c r="M3" s="195"/>
    </row>
    <row r="4" spans="1:13" ht="15.75" customHeight="1">
      <c r="I4" s="195" t="s">
        <v>59</v>
      </c>
      <c r="J4" s="195"/>
      <c r="K4" s="195"/>
      <c r="L4" s="195"/>
      <c r="M4" s="195"/>
    </row>
    <row r="5" spans="1:13" ht="34.5" customHeight="1">
      <c r="I5" s="195" t="s">
        <v>60</v>
      </c>
      <c r="J5" s="195"/>
      <c r="K5" s="195"/>
      <c r="L5" s="195"/>
      <c r="M5" s="195"/>
    </row>
    <row r="7" spans="1:13" ht="15" customHeight="1"/>
    <row r="8" spans="1:13" s="42" customFormat="1" ht="15" customHeight="1">
      <c r="A8" s="193" t="s">
        <v>70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41"/>
      <c r="M8" s="41"/>
    </row>
    <row r="9" spans="1:13" s="42" customFormat="1" ht="15" customHeight="1">
      <c r="A9" s="194" t="s">
        <v>5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43"/>
      <c r="M9" s="43"/>
    </row>
    <row r="10" spans="1:13" ht="15" customHeight="1">
      <c r="A10" s="2"/>
      <c r="B10" s="3"/>
      <c r="C10" s="4"/>
      <c r="D10" s="5"/>
      <c r="E10" s="5"/>
      <c r="F10" s="6"/>
      <c r="G10" s="6"/>
      <c r="H10" s="6"/>
      <c r="I10" s="6"/>
      <c r="J10" s="6"/>
      <c r="K10" s="5"/>
      <c r="L10" s="6"/>
      <c r="M10" s="6"/>
    </row>
    <row r="11" spans="1:13" ht="15" customHeight="1">
      <c r="A11" s="7" t="s">
        <v>6</v>
      </c>
      <c r="B11" s="8" t="s">
        <v>7</v>
      </c>
      <c r="C11" s="9" t="s">
        <v>8</v>
      </c>
      <c r="D11" s="10" t="s">
        <v>9</v>
      </c>
      <c r="E11" s="11" t="s">
        <v>10</v>
      </c>
      <c r="F11" s="11"/>
      <c r="G11" s="11"/>
      <c r="H11" s="11"/>
      <c r="I11" s="11"/>
      <c r="J11" s="11"/>
      <c r="K11" s="11"/>
      <c r="L11" s="11"/>
      <c r="M11" s="11"/>
    </row>
    <row r="12" spans="1:13" ht="87.75" customHeight="1">
      <c r="A12" s="7"/>
      <c r="B12" s="8"/>
      <c r="C12" s="9"/>
      <c r="D12" s="10"/>
      <c r="E12" s="12" t="s">
        <v>11</v>
      </c>
      <c r="F12" s="12"/>
      <c r="G12" s="12"/>
      <c r="H12" s="12" t="s">
        <v>12</v>
      </c>
      <c r="I12" s="12"/>
      <c r="J12" s="12"/>
      <c r="K12" s="13" t="s">
        <v>13</v>
      </c>
      <c r="L12" s="13"/>
      <c r="M12" s="13"/>
    </row>
    <row r="13" spans="1:13" ht="20.100000000000001" customHeight="1">
      <c r="A13" s="7"/>
      <c r="B13" s="8"/>
      <c r="C13" s="9"/>
      <c r="D13" s="10"/>
      <c r="E13" s="10" t="s">
        <v>9</v>
      </c>
      <c r="F13" s="9" t="s">
        <v>14</v>
      </c>
      <c r="G13" s="9" t="s">
        <v>15</v>
      </c>
      <c r="H13" s="10" t="s">
        <v>9</v>
      </c>
      <c r="I13" s="9" t="s">
        <v>14</v>
      </c>
      <c r="J13" s="9" t="s">
        <v>15</v>
      </c>
      <c r="K13" s="10" t="s">
        <v>9</v>
      </c>
      <c r="L13" s="9" t="s">
        <v>14</v>
      </c>
      <c r="M13" s="9" t="s">
        <v>15</v>
      </c>
    </row>
    <row r="14" spans="1:13" ht="63.75" customHeight="1">
      <c r="A14" s="36" t="s">
        <v>16</v>
      </c>
      <c r="B14" s="37" t="s">
        <v>69</v>
      </c>
      <c r="C14" s="38" t="s">
        <v>17</v>
      </c>
      <c r="D14" s="17">
        <f>H14+K14</f>
        <v>1866.1920000000002</v>
      </c>
      <c r="E14" s="17">
        <v>0</v>
      </c>
      <c r="F14" s="17">
        <v>0</v>
      </c>
      <c r="G14" s="17">
        <v>0</v>
      </c>
      <c r="H14" s="17">
        <f>I14+J14</f>
        <v>1866.1920000000002</v>
      </c>
      <c r="I14" s="17"/>
      <c r="J14" s="17">
        <f>J17+J19+J24</f>
        <v>1866.1920000000002</v>
      </c>
      <c r="K14" s="17">
        <f>L14+M14</f>
        <v>0</v>
      </c>
      <c r="L14" s="17"/>
      <c r="M14" s="17"/>
    </row>
    <row r="15" spans="1:13" ht="35.1" customHeight="1">
      <c r="A15" s="36"/>
      <c r="B15" s="37"/>
      <c r="C15" s="38" t="s">
        <v>3</v>
      </c>
      <c r="D15" s="17">
        <f>H15+K15</f>
        <v>6</v>
      </c>
      <c r="E15" s="17">
        <v>0</v>
      </c>
      <c r="F15" s="17">
        <v>0</v>
      </c>
      <c r="G15" s="17">
        <v>0</v>
      </c>
      <c r="H15" s="17">
        <f t="shared" ref="H15:H77" si="0">I15+J15</f>
        <v>6</v>
      </c>
      <c r="I15" s="17"/>
      <c r="J15" s="17">
        <v>6</v>
      </c>
      <c r="K15" s="17">
        <f t="shared" ref="K15:K77" si="1">L15+M15</f>
        <v>0</v>
      </c>
      <c r="L15" s="17"/>
      <c r="M15" s="18"/>
    </row>
    <row r="16" spans="1:13" ht="30" customHeight="1">
      <c r="A16" s="19"/>
      <c r="B16" s="1" t="s">
        <v>18</v>
      </c>
      <c r="C16" s="19" t="s">
        <v>19</v>
      </c>
      <c r="D16" s="17">
        <f t="shared" ref="D16:D24" si="2">H16+K16</f>
        <v>227.12</v>
      </c>
      <c r="E16" s="20">
        <f t="shared" ref="E16:E24" si="3">F16+G16</f>
        <v>0</v>
      </c>
      <c r="F16" s="21"/>
      <c r="G16" s="21"/>
      <c r="H16" s="17">
        <f t="shared" si="0"/>
        <v>227.12</v>
      </c>
      <c r="I16" s="20"/>
      <c r="J16" s="20">
        <f>J27+J38+J49+J60+J71+J82</f>
        <v>227.12</v>
      </c>
      <c r="K16" s="17">
        <f t="shared" si="1"/>
        <v>0</v>
      </c>
      <c r="L16" s="21"/>
      <c r="M16" s="21"/>
    </row>
    <row r="17" spans="1:13" ht="30" customHeight="1">
      <c r="A17" s="19"/>
      <c r="B17" s="1"/>
      <c r="C17" s="19" t="s">
        <v>17</v>
      </c>
      <c r="D17" s="17">
        <f t="shared" si="2"/>
        <v>1247.5320000000002</v>
      </c>
      <c r="E17" s="20">
        <f t="shared" si="3"/>
        <v>0</v>
      </c>
      <c r="F17" s="21"/>
      <c r="G17" s="21"/>
      <c r="H17" s="17">
        <f t="shared" si="0"/>
        <v>1247.5320000000002</v>
      </c>
      <c r="I17" s="20"/>
      <c r="J17" s="20">
        <f t="shared" ref="J17:J24" si="4">J28+J39+J50+J61+J72+J83</f>
        <v>1247.5320000000002</v>
      </c>
      <c r="K17" s="17">
        <f t="shared" si="1"/>
        <v>0</v>
      </c>
      <c r="L17" s="21"/>
      <c r="M17" s="21"/>
    </row>
    <row r="18" spans="1:13" ht="30" customHeight="1">
      <c r="A18" s="19"/>
      <c r="B18" s="1" t="s">
        <v>20</v>
      </c>
      <c r="C18" s="19" t="s">
        <v>2</v>
      </c>
      <c r="D18" s="17">
        <f t="shared" si="2"/>
        <v>452</v>
      </c>
      <c r="E18" s="20">
        <f t="shared" si="3"/>
        <v>0</v>
      </c>
      <c r="F18" s="21"/>
      <c r="G18" s="21"/>
      <c r="H18" s="17">
        <f t="shared" si="0"/>
        <v>452</v>
      </c>
      <c r="I18" s="20"/>
      <c r="J18" s="20">
        <f t="shared" si="4"/>
        <v>452</v>
      </c>
      <c r="K18" s="17">
        <f t="shared" si="1"/>
        <v>0</v>
      </c>
      <c r="L18" s="21"/>
      <c r="M18" s="21"/>
    </row>
    <row r="19" spans="1:13" ht="30" customHeight="1">
      <c r="A19" s="19"/>
      <c r="B19" s="1" t="s">
        <v>21</v>
      </c>
      <c r="C19" s="19" t="s">
        <v>17</v>
      </c>
      <c r="D19" s="17">
        <f t="shared" si="2"/>
        <v>566.60500000000002</v>
      </c>
      <c r="E19" s="20">
        <f t="shared" si="3"/>
        <v>0</v>
      </c>
      <c r="F19" s="21"/>
      <c r="G19" s="21"/>
      <c r="H19" s="17">
        <f t="shared" si="0"/>
        <v>566.60500000000002</v>
      </c>
      <c r="I19" s="20"/>
      <c r="J19" s="20">
        <f t="shared" si="4"/>
        <v>566.60500000000002</v>
      </c>
      <c r="K19" s="17">
        <f t="shared" si="1"/>
        <v>0</v>
      </c>
      <c r="L19" s="21"/>
      <c r="M19" s="21"/>
    </row>
    <row r="20" spans="1:13" ht="30" customHeight="1">
      <c r="A20" s="19"/>
      <c r="B20" s="1" t="s">
        <v>22</v>
      </c>
      <c r="C20" s="19" t="s">
        <v>2</v>
      </c>
      <c r="D20" s="17">
        <f t="shared" si="2"/>
        <v>0</v>
      </c>
      <c r="E20" s="20">
        <f t="shared" si="3"/>
        <v>0</v>
      </c>
      <c r="F20" s="21"/>
      <c r="G20" s="21"/>
      <c r="H20" s="17">
        <f t="shared" si="0"/>
        <v>0</v>
      </c>
      <c r="I20" s="20"/>
      <c r="J20" s="20">
        <f t="shared" si="4"/>
        <v>0</v>
      </c>
      <c r="K20" s="17">
        <f t="shared" si="1"/>
        <v>0</v>
      </c>
      <c r="L20" s="21"/>
      <c r="M20" s="21"/>
    </row>
    <row r="21" spans="1:13" ht="30" customHeight="1">
      <c r="A21" s="19"/>
      <c r="B21" s="1" t="s">
        <v>4</v>
      </c>
      <c r="C21" s="19" t="s">
        <v>17</v>
      </c>
      <c r="D21" s="17">
        <f t="shared" si="2"/>
        <v>0</v>
      </c>
      <c r="E21" s="20">
        <f t="shared" si="3"/>
        <v>0</v>
      </c>
      <c r="F21" s="21"/>
      <c r="G21" s="21"/>
      <c r="H21" s="17">
        <f t="shared" si="0"/>
        <v>0</v>
      </c>
      <c r="I21" s="20"/>
      <c r="J21" s="20">
        <f t="shared" si="4"/>
        <v>0</v>
      </c>
      <c r="K21" s="17">
        <f t="shared" si="1"/>
        <v>0</v>
      </c>
      <c r="L21" s="21"/>
      <c r="M21" s="21"/>
    </row>
    <row r="22" spans="1:13" ht="30" customHeight="1">
      <c r="A22" s="19"/>
      <c r="B22" s="1" t="s">
        <v>0</v>
      </c>
      <c r="C22" s="19" t="s">
        <v>3</v>
      </c>
      <c r="D22" s="17">
        <f t="shared" si="2"/>
        <v>0</v>
      </c>
      <c r="E22" s="20">
        <f t="shared" si="3"/>
        <v>0</v>
      </c>
      <c r="F22" s="21"/>
      <c r="G22" s="21"/>
      <c r="H22" s="17">
        <f t="shared" si="0"/>
        <v>0</v>
      </c>
      <c r="I22" s="20"/>
      <c r="J22" s="20">
        <f t="shared" si="4"/>
        <v>0</v>
      </c>
      <c r="K22" s="17">
        <f t="shared" si="1"/>
        <v>0</v>
      </c>
      <c r="L22" s="21"/>
      <c r="M22" s="21"/>
    </row>
    <row r="23" spans="1:13" ht="30" customHeight="1">
      <c r="A23" s="19"/>
      <c r="B23" s="1"/>
      <c r="C23" s="19" t="s">
        <v>17</v>
      </c>
      <c r="D23" s="17">
        <f t="shared" si="2"/>
        <v>0</v>
      </c>
      <c r="E23" s="20">
        <f t="shared" si="3"/>
        <v>0</v>
      </c>
      <c r="F23" s="21"/>
      <c r="G23" s="21"/>
      <c r="H23" s="17">
        <f t="shared" si="0"/>
        <v>0</v>
      </c>
      <c r="I23" s="20"/>
      <c r="J23" s="20">
        <f t="shared" si="4"/>
        <v>0</v>
      </c>
      <c r="K23" s="17">
        <f t="shared" si="1"/>
        <v>0</v>
      </c>
      <c r="L23" s="21"/>
      <c r="M23" s="21"/>
    </row>
    <row r="24" spans="1:13" ht="30" customHeight="1">
      <c r="A24" s="19"/>
      <c r="B24" s="1" t="s">
        <v>23</v>
      </c>
      <c r="C24" s="19" t="s">
        <v>17</v>
      </c>
      <c r="D24" s="17">
        <f t="shared" si="2"/>
        <v>52.054999999999986</v>
      </c>
      <c r="E24" s="20">
        <f t="shared" si="3"/>
        <v>0</v>
      </c>
      <c r="F24" s="21"/>
      <c r="G24" s="21"/>
      <c r="H24" s="17">
        <f t="shared" si="0"/>
        <v>52.054999999999986</v>
      </c>
      <c r="I24" s="20"/>
      <c r="J24" s="20">
        <f t="shared" si="4"/>
        <v>52.054999999999986</v>
      </c>
      <c r="K24" s="17">
        <f t="shared" si="1"/>
        <v>0</v>
      </c>
      <c r="L24" s="21"/>
      <c r="M24" s="21"/>
    </row>
    <row r="25" spans="1:13" s="39" customFormat="1" ht="18" customHeight="1">
      <c r="A25" s="14">
        <v>1</v>
      </c>
      <c r="B25" s="15" t="s">
        <v>63</v>
      </c>
      <c r="C25" s="16" t="s">
        <v>24</v>
      </c>
      <c r="D25" s="17">
        <f t="shared" ref="D25:D77" si="5">H25+K25</f>
        <v>1</v>
      </c>
      <c r="E25" s="17">
        <f t="shared" ref="E25:E88" si="6">F25+G25</f>
        <v>0</v>
      </c>
      <c r="F25" s="18"/>
      <c r="G25" s="18"/>
      <c r="H25" s="17">
        <f t="shared" si="0"/>
        <v>1</v>
      </c>
      <c r="I25" s="18"/>
      <c r="J25" s="18">
        <v>1</v>
      </c>
      <c r="K25" s="17">
        <f t="shared" si="1"/>
        <v>0</v>
      </c>
      <c r="L25" s="18"/>
      <c r="M25" s="18"/>
    </row>
    <row r="26" spans="1:13" s="39" customFormat="1" ht="35.1" customHeight="1">
      <c r="A26" s="16"/>
      <c r="B26" s="15"/>
      <c r="C26" s="16" t="s">
        <v>17</v>
      </c>
      <c r="D26" s="17">
        <f t="shared" si="5"/>
        <v>247.85199999999998</v>
      </c>
      <c r="E26" s="17">
        <f t="shared" si="6"/>
        <v>0</v>
      </c>
      <c r="F26" s="18">
        <f>F28+F30+F34</f>
        <v>0</v>
      </c>
      <c r="G26" s="18">
        <f>G28+G30+G34</f>
        <v>0</v>
      </c>
      <c r="H26" s="17">
        <f t="shared" si="0"/>
        <v>247.85199999999998</v>
      </c>
      <c r="I26" s="18"/>
      <c r="J26" s="18">
        <f>J28+J30+J32+J34+J35</f>
        <v>247.85199999999998</v>
      </c>
      <c r="K26" s="17">
        <f t="shared" si="1"/>
        <v>0</v>
      </c>
      <c r="L26" s="18"/>
      <c r="M26" s="18"/>
    </row>
    <row r="27" spans="1:13" ht="36.75" customHeight="1">
      <c r="A27" s="19" t="s">
        <v>25</v>
      </c>
      <c r="B27" s="1" t="s">
        <v>26</v>
      </c>
      <c r="C27" s="19" t="s">
        <v>19</v>
      </c>
      <c r="D27" s="17">
        <f t="shared" si="5"/>
        <v>24.1</v>
      </c>
      <c r="E27" s="20">
        <f t="shared" si="6"/>
        <v>0</v>
      </c>
      <c r="F27" s="21"/>
      <c r="G27" s="21"/>
      <c r="H27" s="17">
        <f t="shared" si="0"/>
        <v>24.1</v>
      </c>
      <c r="I27" s="22"/>
      <c r="J27" s="22">
        <f>241*0.1</f>
        <v>24.1</v>
      </c>
      <c r="K27" s="17">
        <f t="shared" si="1"/>
        <v>0</v>
      </c>
      <c r="L27" s="21"/>
      <c r="M27" s="21"/>
    </row>
    <row r="28" spans="1:13" ht="19.5" customHeight="1">
      <c r="A28" s="19"/>
      <c r="B28" s="1"/>
      <c r="C28" s="19" t="s">
        <v>17</v>
      </c>
      <c r="D28" s="17">
        <f t="shared" si="5"/>
        <v>135.53399999999999</v>
      </c>
      <c r="E28" s="20">
        <f t="shared" si="6"/>
        <v>0</v>
      </c>
      <c r="F28" s="21"/>
      <c r="G28" s="21"/>
      <c r="H28" s="17">
        <f t="shared" si="0"/>
        <v>135.53399999999999</v>
      </c>
      <c r="I28" s="22"/>
      <c r="J28" s="22">
        <v>135.53399999999999</v>
      </c>
      <c r="K28" s="17">
        <f t="shared" si="1"/>
        <v>0</v>
      </c>
      <c r="L28" s="21"/>
      <c r="M28" s="21"/>
    </row>
    <row r="29" spans="1:13" ht="27" customHeight="1">
      <c r="A29" s="19" t="s">
        <v>27</v>
      </c>
      <c r="B29" s="1" t="s">
        <v>20</v>
      </c>
      <c r="C29" s="19" t="s">
        <v>2</v>
      </c>
      <c r="D29" s="17">
        <f t="shared" si="5"/>
        <v>85</v>
      </c>
      <c r="E29" s="20">
        <f t="shared" si="6"/>
        <v>0</v>
      </c>
      <c r="F29" s="21"/>
      <c r="G29" s="21"/>
      <c r="H29" s="17">
        <f t="shared" si="0"/>
        <v>85</v>
      </c>
      <c r="I29" s="21"/>
      <c r="J29" s="21">
        <v>85</v>
      </c>
      <c r="K29" s="17">
        <f t="shared" si="1"/>
        <v>0</v>
      </c>
      <c r="L29" s="21"/>
      <c r="M29" s="21"/>
    </row>
    <row r="30" spans="1:13" ht="18.75" customHeight="1">
      <c r="A30" s="19"/>
      <c r="B30" s="1" t="s">
        <v>21</v>
      </c>
      <c r="C30" s="19" t="s">
        <v>17</v>
      </c>
      <c r="D30" s="17">
        <f t="shared" si="5"/>
        <v>106.553</v>
      </c>
      <c r="E30" s="20">
        <f t="shared" si="6"/>
        <v>0</v>
      </c>
      <c r="F30" s="21"/>
      <c r="G30" s="21"/>
      <c r="H30" s="17">
        <f t="shared" si="0"/>
        <v>106.553</v>
      </c>
      <c r="I30" s="21"/>
      <c r="J30" s="21">
        <v>106.553</v>
      </c>
      <c r="K30" s="17">
        <f t="shared" si="1"/>
        <v>0</v>
      </c>
      <c r="L30" s="21"/>
      <c r="M30" s="21"/>
    </row>
    <row r="31" spans="1:13" ht="27" customHeight="1">
      <c r="A31" s="19" t="s">
        <v>28</v>
      </c>
      <c r="B31" s="1" t="s">
        <v>22</v>
      </c>
      <c r="C31" s="19" t="s">
        <v>2</v>
      </c>
      <c r="D31" s="17">
        <f t="shared" si="5"/>
        <v>0</v>
      </c>
      <c r="E31" s="20">
        <f t="shared" si="6"/>
        <v>0</v>
      </c>
      <c r="F31" s="21"/>
      <c r="G31" s="21"/>
      <c r="H31" s="17">
        <f t="shared" si="0"/>
        <v>0</v>
      </c>
      <c r="I31" s="21"/>
      <c r="J31" s="21">
        <v>0</v>
      </c>
      <c r="K31" s="17">
        <f t="shared" si="1"/>
        <v>0</v>
      </c>
      <c r="L31" s="21"/>
      <c r="M31" s="21"/>
    </row>
    <row r="32" spans="1:13" ht="21" customHeight="1">
      <c r="A32" s="19"/>
      <c r="B32" s="1" t="s">
        <v>4</v>
      </c>
      <c r="C32" s="19" t="s">
        <v>17</v>
      </c>
      <c r="D32" s="17">
        <f t="shared" si="5"/>
        <v>0</v>
      </c>
      <c r="E32" s="20">
        <f t="shared" si="6"/>
        <v>0</v>
      </c>
      <c r="F32" s="21"/>
      <c r="G32" s="21"/>
      <c r="H32" s="17">
        <f t="shared" si="0"/>
        <v>0</v>
      </c>
      <c r="I32" s="21"/>
      <c r="J32" s="21">
        <v>0</v>
      </c>
      <c r="K32" s="17">
        <f t="shared" si="1"/>
        <v>0</v>
      </c>
      <c r="L32" s="21"/>
      <c r="M32" s="21"/>
    </row>
    <row r="33" spans="1:13" ht="24" customHeight="1">
      <c r="A33" s="19" t="s">
        <v>29</v>
      </c>
      <c r="B33" s="1" t="s">
        <v>0</v>
      </c>
      <c r="C33" s="19" t="s">
        <v>3</v>
      </c>
      <c r="D33" s="17">
        <f t="shared" si="5"/>
        <v>0</v>
      </c>
      <c r="E33" s="20">
        <f t="shared" si="6"/>
        <v>0</v>
      </c>
      <c r="F33" s="21"/>
      <c r="G33" s="21"/>
      <c r="H33" s="17">
        <f t="shared" si="0"/>
        <v>0</v>
      </c>
      <c r="I33" s="21"/>
      <c r="J33" s="21">
        <v>0</v>
      </c>
      <c r="K33" s="17">
        <f t="shared" si="1"/>
        <v>0</v>
      </c>
      <c r="L33" s="21"/>
      <c r="M33" s="21"/>
    </row>
    <row r="34" spans="1:13" ht="20.25" customHeight="1">
      <c r="A34" s="19"/>
      <c r="B34" s="1"/>
      <c r="C34" s="19" t="s">
        <v>17</v>
      </c>
      <c r="D34" s="17">
        <f t="shared" si="5"/>
        <v>0</v>
      </c>
      <c r="E34" s="20">
        <f t="shared" si="6"/>
        <v>0</v>
      </c>
      <c r="F34" s="21"/>
      <c r="G34" s="21"/>
      <c r="H34" s="17">
        <f t="shared" si="0"/>
        <v>0</v>
      </c>
      <c r="I34" s="21"/>
      <c r="J34" s="21">
        <v>0</v>
      </c>
      <c r="K34" s="17">
        <f t="shared" si="1"/>
        <v>0</v>
      </c>
      <c r="L34" s="21"/>
      <c r="M34" s="21"/>
    </row>
    <row r="35" spans="1:13" ht="33.75" customHeight="1">
      <c r="A35" s="19" t="s">
        <v>30</v>
      </c>
      <c r="B35" s="1" t="s">
        <v>1</v>
      </c>
      <c r="C35" s="19" t="s">
        <v>17</v>
      </c>
      <c r="D35" s="17">
        <f t="shared" si="5"/>
        <v>5.7649999999999997</v>
      </c>
      <c r="E35" s="20">
        <f t="shared" si="6"/>
        <v>0</v>
      </c>
      <c r="F35" s="21"/>
      <c r="G35" s="21"/>
      <c r="H35" s="17">
        <f t="shared" si="0"/>
        <v>5.7649999999999997</v>
      </c>
      <c r="I35" s="21"/>
      <c r="J35" s="21">
        <f>2.151+1.455+2.159</f>
        <v>5.7649999999999997</v>
      </c>
      <c r="K35" s="17">
        <f t="shared" si="1"/>
        <v>0</v>
      </c>
      <c r="L35" s="21"/>
      <c r="M35" s="21"/>
    </row>
    <row r="36" spans="1:13" s="39" customFormat="1" ht="20.25" customHeight="1">
      <c r="A36" s="14">
        <v>2</v>
      </c>
      <c r="B36" s="15" t="s">
        <v>64</v>
      </c>
      <c r="C36" s="16" t="s">
        <v>24</v>
      </c>
      <c r="D36" s="17">
        <f t="shared" si="5"/>
        <v>1</v>
      </c>
      <c r="E36" s="17">
        <f t="shared" si="6"/>
        <v>0</v>
      </c>
      <c r="F36" s="18"/>
      <c r="G36" s="18"/>
      <c r="H36" s="17">
        <f t="shared" si="0"/>
        <v>1</v>
      </c>
      <c r="I36" s="18"/>
      <c r="J36" s="18">
        <v>1</v>
      </c>
      <c r="K36" s="17">
        <f t="shared" si="1"/>
        <v>0</v>
      </c>
      <c r="L36" s="18"/>
      <c r="M36" s="18"/>
    </row>
    <row r="37" spans="1:13" s="39" customFormat="1" ht="35.1" customHeight="1">
      <c r="A37" s="16"/>
      <c r="B37" s="15"/>
      <c r="C37" s="16" t="s">
        <v>17</v>
      </c>
      <c r="D37" s="17">
        <f t="shared" si="5"/>
        <v>287.49599999999998</v>
      </c>
      <c r="E37" s="17">
        <f t="shared" si="6"/>
        <v>0</v>
      </c>
      <c r="F37" s="18">
        <f>F39+F41+F45</f>
        <v>0</v>
      </c>
      <c r="G37" s="18">
        <f>G39+G41+G45</f>
        <v>0</v>
      </c>
      <c r="H37" s="17">
        <f t="shared" si="0"/>
        <v>287.49599999999998</v>
      </c>
      <c r="I37" s="18"/>
      <c r="J37" s="18">
        <f>J39+J41+J43+J45+J46</f>
        <v>287.49599999999998</v>
      </c>
      <c r="K37" s="17">
        <f t="shared" si="1"/>
        <v>0</v>
      </c>
      <c r="L37" s="18"/>
      <c r="M37" s="18"/>
    </row>
    <row r="38" spans="1:13" ht="28.5">
      <c r="A38" s="19" t="s">
        <v>31</v>
      </c>
      <c r="B38" s="1" t="s">
        <v>26</v>
      </c>
      <c r="C38" s="19" t="s">
        <v>19</v>
      </c>
      <c r="D38" s="17">
        <f t="shared" si="5"/>
        <v>26.6</v>
      </c>
      <c r="E38" s="20">
        <f t="shared" si="6"/>
        <v>0</v>
      </c>
      <c r="F38" s="21"/>
      <c r="G38" s="21"/>
      <c r="H38" s="17">
        <f t="shared" si="0"/>
        <v>26.6</v>
      </c>
      <c r="I38" s="22"/>
      <c r="J38" s="22">
        <f>266*0.1</f>
        <v>26.6</v>
      </c>
      <c r="K38" s="17">
        <f t="shared" si="1"/>
        <v>0</v>
      </c>
      <c r="L38" s="21"/>
      <c r="M38" s="21"/>
    </row>
    <row r="39" spans="1:13">
      <c r="A39" s="19"/>
      <c r="B39" s="1"/>
      <c r="C39" s="19" t="s">
        <v>17</v>
      </c>
      <c r="D39" s="17">
        <f t="shared" si="5"/>
        <v>148.65199999999999</v>
      </c>
      <c r="E39" s="20">
        <f t="shared" si="6"/>
        <v>0</v>
      </c>
      <c r="F39" s="21"/>
      <c r="G39" s="21"/>
      <c r="H39" s="17">
        <f t="shared" si="0"/>
        <v>148.65199999999999</v>
      </c>
      <c r="I39" s="22"/>
      <c r="J39" s="22">
        <v>148.65199999999999</v>
      </c>
      <c r="K39" s="17">
        <f t="shared" si="1"/>
        <v>0</v>
      </c>
      <c r="L39" s="21"/>
      <c r="M39" s="21"/>
    </row>
    <row r="40" spans="1:13" ht="28.5">
      <c r="A40" s="19" t="s">
        <v>32</v>
      </c>
      <c r="B40" s="1" t="s">
        <v>20</v>
      </c>
      <c r="C40" s="19" t="s">
        <v>2</v>
      </c>
      <c r="D40" s="17">
        <f t="shared" si="5"/>
        <v>105</v>
      </c>
      <c r="E40" s="20">
        <f t="shared" si="6"/>
        <v>0</v>
      </c>
      <c r="F40" s="21"/>
      <c r="G40" s="21"/>
      <c r="H40" s="17">
        <f t="shared" si="0"/>
        <v>105</v>
      </c>
      <c r="I40" s="21"/>
      <c r="J40" s="21">
        <v>105</v>
      </c>
      <c r="K40" s="17">
        <f t="shared" si="1"/>
        <v>0</v>
      </c>
      <c r="L40" s="21"/>
      <c r="M40" s="21"/>
    </row>
    <row r="41" spans="1:13">
      <c r="A41" s="19"/>
      <c r="B41" s="1" t="s">
        <v>21</v>
      </c>
      <c r="C41" s="19" t="s">
        <v>17</v>
      </c>
      <c r="D41" s="17">
        <f t="shared" si="5"/>
        <v>131.62299999999999</v>
      </c>
      <c r="E41" s="20">
        <f t="shared" si="6"/>
        <v>0</v>
      </c>
      <c r="F41" s="21"/>
      <c r="G41" s="21"/>
      <c r="H41" s="17">
        <f t="shared" si="0"/>
        <v>131.62299999999999</v>
      </c>
      <c r="I41" s="21"/>
      <c r="J41" s="21">
        <v>131.62299999999999</v>
      </c>
      <c r="K41" s="17">
        <f t="shared" si="1"/>
        <v>0</v>
      </c>
      <c r="L41" s="21"/>
      <c r="M41" s="21"/>
    </row>
    <row r="42" spans="1:13" ht="28.5">
      <c r="A42" s="19" t="s">
        <v>33</v>
      </c>
      <c r="B42" s="1" t="s">
        <v>22</v>
      </c>
      <c r="C42" s="19" t="s">
        <v>2</v>
      </c>
      <c r="D42" s="17">
        <f t="shared" si="5"/>
        <v>0</v>
      </c>
      <c r="E42" s="20">
        <f t="shared" si="6"/>
        <v>0</v>
      </c>
      <c r="F42" s="21"/>
      <c r="G42" s="21"/>
      <c r="H42" s="17">
        <f t="shared" si="0"/>
        <v>0</v>
      </c>
      <c r="I42" s="21"/>
      <c r="J42" s="21">
        <v>0</v>
      </c>
      <c r="K42" s="17">
        <f t="shared" si="1"/>
        <v>0</v>
      </c>
      <c r="L42" s="21"/>
      <c r="M42" s="21"/>
    </row>
    <row r="43" spans="1:13">
      <c r="A43" s="19"/>
      <c r="B43" s="1" t="s">
        <v>4</v>
      </c>
      <c r="C43" s="19" t="s">
        <v>17</v>
      </c>
      <c r="D43" s="17">
        <f t="shared" si="5"/>
        <v>0</v>
      </c>
      <c r="E43" s="20">
        <f t="shared" si="6"/>
        <v>0</v>
      </c>
      <c r="F43" s="21"/>
      <c r="G43" s="21"/>
      <c r="H43" s="17">
        <f t="shared" si="0"/>
        <v>0</v>
      </c>
      <c r="I43" s="21"/>
      <c r="J43" s="21">
        <v>0</v>
      </c>
      <c r="K43" s="17">
        <f t="shared" si="1"/>
        <v>0</v>
      </c>
      <c r="L43" s="21"/>
      <c r="M43" s="21"/>
    </row>
    <row r="44" spans="1:13">
      <c r="A44" s="19" t="s">
        <v>34</v>
      </c>
      <c r="B44" s="1" t="s">
        <v>0</v>
      </c>
      <c r="C44" s="19" t="s">
        <v>3</v>
      </c>
      <c r="D44" s="17">
        <f t="shared" si="5"/>
        <v>0</v>
      </c>
      <c r="E44" s="20">
        <f t="shared" si="6"/>
        <v>0</v>
      </c>
      <c r="F44" s="21"/>
      <c r="G44" s="21"/>
      <c r="H44" s="17">
        <f t="shared" si="0"/>
        <v>0</v>
      </c>
      <c r="I44" s="21"/>
      <c r="J44" s="21">
        <v>0</v>
      </c>
      <c r="K44" s="17">
        <f t="shared" si="1"/>
        <v>0</v>
      </c>
      <c r="L44" s="21"/>
      <c r="M44" s="21"/>
    </row>
    <row r="45" spans="1:13">
      <c r="A45" s="19"/>
      <c r="B45" s="1"/>
      <c r="C45" s="19" t="s">
        <v>17</v>
      </c>
      <c r="D45" s="17">
        <f t="shared" si="5"/>
        <v>0</v>
      </c>
      <c r="E45" s="20">
        <f t="shared" si="6"/>
        <v>0</v>
      </c>
      <c r="F45" s="21"/>
      <c r="G45" s="21"/>
      <c r="H45" s="17">
        <f t="shared" si="0"/>
        <v>0</v>
      </c>
      <c r="I45" s="21"/>
      <c r="J45" s="21">
        <v>0</v>
      </c>
      <c r="K45" s="17">
        <f t="shared" si="1"/>
        <v>0</v>
      </c>
      <c r="L45" s="21"/>
      <c r="M45" s="21"/>
    </row>
    <row r="46" spans="1:13" ht="28.5">
      <c r="A46" s="19" t="s">
        <v>35</v>
      </c>
      <c r="B46" s="1" t="s">
        <v>1</v>
      </c>
      <c r="C46" s="19" t="s">
        <v>17</v>
      </c>
      <c r="D46" s="17">
        <f t="shared" si="5"/>
        <v>7.2209999999999992</v>
      </c>
      <c r="E46" s="20">
        <f t="shared" si="6"/>
        <v>0</v>
      </c>
      <c r="F46" s="21"/>
      <c r="G46" s="21"/>
      <c r="H46" s="17">
        <f t="shared" si="0"/>
        <v>7.2209999999999992</v>
      </c>
      <c r="I46" s="21"/>
      <c r="J46" s="21">
        <f>2.151+2.911+2.159</f>
        <v>7.2209999999999992</v>
      </c>
      <c r="K46" s="17">
        <f t="shared" si="1"/>
        <v>0</v>
      </c>
      <c r="L46" s="21"/>
      <c r="M46" s="21"/>
    </row>
    <row r="47" spans="1:13" s="39" customFormat="1">
      <c r="A47" s="14">
        <v>3</v>
      </c>
      <c r="B47" s="15" t="s">
        <v>65</v>
      </c>
      <c r="C47" s="16" t="s">
        <v>24</v>
      </c>
      <c r="D47" s="17">
        <f t="shared" si="5"/>
        <v>1</v>
      </c>
      <c r="E47" s="17">
        <f t="shared" si="6"/>
        <v>0</v>
      </c>
      <c r="F47" s="18"/>
      <c r="G47" s="18"/>
      <c r="H47" s="17">
        <f t="shared" si="0"/>
        <v>1</v>
      </c>
      <c r="I47" s="18"/>
      <c r="J47" s="18">
        <v>1</v>
      </c>
      <c r="K47" s="17">
        <f t="shared" si="1"/>
        <v>0</v>
      </c>
      <c r="L47" s="18"/>
      <c r="M47" s="18"/>
    </row>
    <row r="48" spans="1:13" s="39" customFormat="1">
      <c r="A48" s="16"/>
      <c r="B48" s="15"/>
      <c r="C48" s="16" t="s">
        <v>17</v>
      </c>
      <c r="D48" s="17">
        <f t="shared" si="5"/>
        <v>361.42900000000003</v>
      </c>
      <c r="E48" s="17">
        <f t="shared" si="6"/>
        <v>0</v>
      </c>
      <c r="F48" s="18">
        <f>F50+F52+F56</f>
        <v>0</v>
      </c>
      <c r="G48" s="18">
        <f>G50+G52+G56</f>
        <v>0</v>
      </c>
      <c r="H48" s="17">
        <f t="shared" si="0"/>
        <v>361.42900000000003</v>
      </c>
      <c r="I48" s="18"/>
      <c r="J48" s="18">
        <f>J50+J52+J54+J56+J57</f>
        <v>361.42900000000003</v>
      </c>
      <c r="K48" s="17">
        <f t="shared" si="1"/>
        <v>0</v>
      </c>
      <c r="L48" s="18"/>
      <c r="M48" s="18"/>
    </row>
    <row r="49" spans="1:13" ht="28.5">
      <c r="A49" s="19" t="s">
        <v>36</v>
      </c>
      <c r="B49" s="1" t="s">
        <v>26</v>
      </c>
      <c r="C49" s="19" t="s">
        <v>19</v>
      </c>
      <c r="D49" s="17">
        <f t="shared" si="5"/>
        <v>52.800000000000004</v>
      </c>
      <c r="E49" s="20">
        <f t="shared" si="6"/>
        <v>0</v>
      </c>
      <c r="F49" s="21"/>
      <c r="G49" s="21"/>
      <c r="H49" s="17">
        <f t="shared" si="0"/>
        <v>52.800000000000004</v>
      </c>
      <c r="I49" s="22"/>
      <c r="J49" s="22">
        <f>528*0.1</f>
        <v>52.800000000000004</v>
      </c>
      <c r="K49" s="17">
        <f t="shared" si="1"/>
        <v>0</v>
      </c>
      <c r="L49" s="21"/>
      <c r="M49" s="21"/>
    </row>
    <row r="50" spans="1:13">
      <c r="A50" s="19"/>
      <c r="B50" s="1"/>
      <c r="C50" s="19" t="s">
        <v>17</v>
      </c>
      <c r="D50" s="17">
        <f t="shared" si="5"/>
        <v>286.56200000000001</v>
      </c>
      <c r="E50" s="20">
        <f t="shared" si="6"/>
        <v>0</v>
      </c>
      <c r="F50" s="21"/>
      <c r="G50" s="21"/>
      <c r="H50" s="17">
        <f t="shared" si="0"/>
        <v>286.56200000000001</v>
      </c>
      <c r="I50" s="22"/>
      <c r="J50" s="22">
        <v>286.56200000000001</v>
      </c>
      <c r="K50" s="17">
        <f t="shared" si="1"/>
        <v>0</v>
      </c>
      <c r="L50" s="21"/>
      <c r="M50" s="21"/>
    </row>
    <row r="51" spans="1:13" ht="28.5">
      <c r="A51" s="19" t="s">
        <v>37</v>
      </c>
      <c r="B51" s="1" t="s">
        <v>20</v>
      </c>
      <c r="C51" s="19" t="s">
        <v>2</v>
      </c>
      <c r="D51" s="17">
        <f t="shared" si="5"/>
        <v>47</v>
      </c>
      <c r="E51" s="20">
        <f t="shared" si="6"/>
        <v>0</v>
      </c>
      <c r="F51" s="21"/>
      <c r="G51" s="21"/>
      <c r="H51" s="17">
        <f t="shared" si="0"/>
        <v>47</v>
      </c>
      <c r="I51" s="21"/>
      <c r="J51" s="21">
        <v>47</v>
      </c>
      <c r="K51" s="17">
        <f t="shared" si="1"/>
        <v>0</v>
      </c>
      <c r="L51" s="21"/>
      <c r="M51" s="21"/>
    </row>
    <row r="52" spans="1:13">
      <c r="A52" s="19"/>
      <c r="B52" s="1" t="s">
        <v>21</v>
      </c>
      <c r="C52" s="19" t="s">
        <v>17</v>
      </c>
      <c r="D52" s="17">
        <f t="shared" si="5"/>
        <v>58.915999999999997</v>
      </c>
      <c r="E52" s="20">
        <f t="shared" si="6"/>
        <v>0</v>
      </c>
      <c r="F52" s="21"/>
      <c r="G52" s="21"/>
      <c r="H52" s="17">
        <f t="shared" si="0"/>
        <v>58.915999999999997</v>
      </c>
      <c r="I52" s="21"/>
      <c r="J52" s="21">
        <v>58.915999999999997</v>
      </c>
      <c r="K52" s="17">
        <f t="shared" si="1"/>
        <v>0</v>
      </c>
      <c r="L52" s="21"/>
      <c r="M52" s="21"/>
    </row>
    <row r="53" spans="1:13" ht="28.5">
      <c r="A53" s="19" t="s">
        <v>38</v>
      </c>
      <c r="B53" s="1" t="s">
        <v>22</v>
      </c>
      <c r="C53" s="19" t="s">
        <v>2</v>
      </c>
      <c r="D53" s="17">
        <f t="shared" si="5"/>
        <v>0</v>
      </c>
      <c r="E53" s="20">
        <f t="shared" si="6"/>
        <v>0</v>
      </c>
      <c r="F53" s="21"/>
      <c r="G53" s="21"/>
      <c r="H53" s="17">
        <f t="shared" si="0"/>
        <v>0</v>
      </c>
      <c r="I53" s="21"/>
      <c r="J53" s="21">
        <v>0</v>
      </c>
      <c r="K53" s="17">
        <f t="shared" si="1"/>
        <v>0</v>
      </c>
      <c r="L53" s="21"/>
      <c r="M53" s="21"/>
    </row>
    <row r="54" spans="1:13">
      <c r="A54" s="19"/>
      <c r="B54" s="1" t="s">
        <v>4</v>
      </c>
      <c r="C54" s="19" t="s">
        <v>17</v>
      </c>
      <c r="D54" s="17">
        <f t="shared" si="5"/>
        <v>0</v>
      </c>
      <c r="E54" s="20">
        <f t="shared" si="6"/>
        <v>0</v>
      </c>
      <c r="F54" s="21"/>
      <c r="G54" s="21"/>
      <c r="H54" s="17">
        <f t="shared" si="0"/>
        <v>0</v>
      </c>
      <c r="I54" s="21"/>
      <c r="J54" s="21">
        <v>0</v>
      </c>
      <c r="K54" s="17">
        <f t="shared" si="1"/>
        <v>0</v>
      </c>
      <c r="L54" s="21"/>
      <c r="M54" s="21"/>
    </row>
    <row r="55" spans="1:13">
      <c r="A55" s="19" t="s">
        <v>39</v>
      </c>
      <c r="B55" s="1" t="s">
        <v>0</v>
      </c>
      <c r="C55" s="19" t="s">
        <v>3</v>
      </c>
      <c r="D55" s="17">
        <f t="shared" si="5"/>
        <v>0</v>
      </c>
      <c r="E55" s="20">
        <f t="shared" si="6"/>
        <v>0</v>
      </c>
      <c r="F55" s="21"/>
      <c r="G55" s="21"/>
      <c r="H55" s="17">
        <f t="shared" si="0"/>
        <v>0</v>
      </c>
      <c r="I55" s="21"/>
      <c r="J55" s="21">
        <v>0</v>
      </c>
      <c r="K55" s="17">
        <f t="shared" si="1"/>
        <v>0</v>
      </c>
      <c r="L55" s="21"/>
      <c r="M55" s="21"/>
    </row>
    <row r="56" spans="1:13">
      <c r="A56" s="19"/>
      <c r="B56" s="1"/>
      <c r="C56" s="19" t="s">
        <v>17</v>
      </c>
      <c r="D56" s="17">
        <f t="shared" si="5"/>
        <v>0</v>
      </c>
      <c r="E56" s="20">
        <f t="shared" si="6"/>
        <v>0</v>
      </c>
      <c r="F56" s="21"/>
      <c r="G56" s="21"/>
      <c r="H56" s="17">
        <f t="shared" si="0"/>
        <v>0</v>
      </c>
      <c r="I56" s="21"/>
      <c r="J56" s="21">
        <v>0</v>
      </c>
      <c r="K56" s="17">
        <f t="shared" si="1"/>
        <v>0</v>
      </c>
      <c r="L56" s="21"/>
      <c r="M56" s="21"/>
    </row>
    <row r="57" spans="1:13" ht="28.5">
      <c r="A57" s="19" t="s">
        <v>40</v>
      </c>
      <c r="B57" s="1" t="s">
        <v>1</v>
      </c>
      <c r="C57" s="19" t="s">
        <v>17</v>
      </c>
      <c r="D57" s="17">
        <f t="shared" si="5"/>
        <v>15.951000000000001</v>
      </c>
      <c r="E57" s="20">
        <f t="shared" si="6"/>
        <v>0</v>
      </c>
      <c r="F57" s="21"/>
      <c r="G57" s="21"/>
      <c r="H57" s="17">
        <f t="shared" si="0"/>
        <v>15.951000000000001</v>
      </c>
      <c r="I57" s="21"/>
      <c r="J57" s="21">
        <f>2.151+11.641+2.159</f>
        <v>15.951000000000001</v>
      </c>
      <c r="K57" s="17">
        <f t="shared" si="1"/>
        <v>0</v>
      </c>
      <c r="L57" s="21"/>
      <c r="M57" s="21"/>
    </row>
    <row r="58" spans="1:13" s="39" customFormat="1">
      <c r="A58" s="14">
        <v>4</v>
      </c>
      <c r="B58" s="15" t="s">
        <v>66</v>
      </c>
      <c r="C58" s="16" t="s">
        <v>24</v>
      </c>
      <c r="D58" s="17">
        <f t="shared" si="5"/>
        <v>1</v>
      </c>
      <c r="E58" s="17">
        <f t="shared" si="6"/>
        <v>0</v>
      </c>
      <c r="F58" s="18"/>
      <c r="G58" s="18"/>
      <c r="H58" s="17">
        <f t="shared" si="0"/>
        <v>1</v>
      </c>
      <c r="I58" s="18"/>
      <c r="J58" s="18">
        <v>1</v>
      </c>
      <c r="K58" s="17">
        <f t="shared" si="1"/>
        <v>0</v>
      </c>
      <c r="L58" s="18"/>
      <c r="M58" s="18"/>
    </row>
    <row r="59" spans="1:13" s="39" customFormat="1">
      <c r="A59" s="16"/>
      <c r="B59" s="15"/>
      <c r="C59" s="16" t="s">
        <v>17</v>
      </c>
      <c r="D59" s="17">
        <f t="shared" si="5"/>
        <v>296.108</v>
      </c>
      <c r="E59" s="17">
        <f t="shared" si="6"/>
        <v>0</v>
      </c>
      <c r="F59" s="18">
        <f>F61+F63+F67</f>
        <v>0</v>
      </c>
      <c r="G59" s="18">
        <f>G61+G63+G67</f>
        <v>0</v>
      </c>
      <c r="H59" s="17">
        <f t="shared" si="0"/>
        <v>296.108</v>
      </c>
      <c r="I59" s="18"/>
      <c r="J59" s="18">
        <f>J61+J63+J65+J67+J68</f>
        <v>296.108</v>
      </c>
      <c r="K59" s="17">
        <f t="shared" si="1"/>
        <v>0</v>
      </c>
      <c r="L59" s="18"/>
      <c r="M59" s="18"/>
    </row>
    <row r="60" spans="1:13" ht="28.5">
      <c r="A60" s="19" t="s">
        <v>41</v>
      </c>
      <c r="B60" s="1" t="s">
        <v>26</v>
      </c>
      <c r="C60" s="19" t="s">
        <v>19</v>
      </c>
      <c r="D60" s="17">
        <f t="shared" si="5"/>
        <v>37.760000000000005</v>
      </c>
      <c r="E60" s="20">
        <f t="shared" si="6"/>
        <v>0</v>
      </c>
      <c r="F60" s="21"/>
      <c r="G60" s="21"/>
      <c r="H60" s="17">
        <f t="shared" si="0"/>
        <v>37.760000000000005</v>
      </c>
      <c r="I60" s="22"/>
      <c r="J60" s="22">
        <f>377.6*0.1</f>
        <v>37.760000000000005</v>
      </c>
      <c r="K60" s="17">
        <f t="shared" si="1"/>
        <v>0</v>
      </c>
      <c r="L60" s="21"/>
      <c r="M60" s="21"/>
    </row>
    <row r="61" spans="1:13">
      <c r="A61" s="19"/>
      <c r="B61" s="1"/>
      <c r="C61" s="19" t="s">
        <v>17</v>
      </c>
      <c r="D61" s="17">
        <f t="shared" si="5"/>
        <v>207.40700000000001</v>
      </c>
      <c r="E61" s="20">
        <f t="shared" si="6"/>
        <v>0</v>
      </c>
      <c r="F61" s="21"/>
      <c r="G61" s="21"/>
      <c r="H61" s="17">
        <f t="shared" si="0"/>
        <v>207.40700000000001</v>
      </c>
      <c r="I61" s="22"/>
      <c r="J61" s="22">
        <v>207.40700000000001</v>
      </c>
      <c r="K61" s="17">
        <f t="shared" si="1"/>
        <v>0</v>
      </c>
      <c r="L61" s="21"/>
      <c r="M61" s="21"/>
    </row>
    <row r="62" spans="1:13" ht="28.5">
      <c r="A62" s="19" t="s">
        <v>42</v>
      </c>
      <c r="B62" s="1" t="s">
        <v>20</v>
      </c>
      <c r="C62" s="19" t="s">
        <v>2</v>
      </c>
      <c r="D62" s="17">
        <f t="shared" si="5"/>
        <v>65</v>
      </c>
      <c r="E62" s="20">
        <f t="shared" si="6"/>
        <v>0</v>
      </c>
      <c r="F62" s="21"/>
      <c r="G62" s="21"/>
      <c r="H62" s="17">
        <f t="shared" si="0"/>
        <v>65</v>
      </c>
      <c r="I62" s="21"/>
      <c r="J62" s="21">
        <v>65</v>
      </c>
      <c r="K62" s="17">
        <f t="shared" si="1"/>
        <v>0</v>
      </c>
      <c r="L62" s="21"/>
      <c r="M62" s="21"/>
    </row>
    <row r="63" spans="1:13">
      <c r="A63" s="19"/>
      <c r="B63" s="1" t="s">
        <v>21</v>
      </c>
      <c r="C63" s="19" t="s">
        <v>17</v>
      </c>
      <c r="D63" s="17">
        <f t="shared" si="5"/>
        <v>81.48</v>
      </c>
      <c r="E63" s="20">
        <f t="shared" si="6"/>
        <v>0</v>
      </c>
      <c r="F63" s="21"/>
      <c r="G63" s="21"/>
      <c r="H63" s="17">
        <f t="shared" si="0"/>
        <v>81.48</v>
      </c>
      <c r="I63" s="21"/>
      <c r="J63" s="21">
        <v>81.48</v>
      </c>
      <c r="K63" s="17">
        <f t="shared" si="1"/>
        <v>0</v>
      </c>
      <c r="L63" s="21"/>
      <c r="M63" s="21"/>
    </row>
    <row r="64" spans="1:13" ht="28.5">
      <c r="A64" s="19" t="s">
        <v>43</v>
      </c>
      <c r="B64" s="1" t="s">
        <v>22</v>
      </c>
      <c r="C64" s="19" t="s">
        <v>2</v>
      </c>
      <c r="D64" s="17">
        <f t="shared" si="5"/>
        <v>0</v>
      </c>
      <c r="E64" s="20">
        <f t="shared" si="6"/>
        <v>0</v>
      </c>
      <c r="F64" s="21"/>
      <c r="G64" s="21"/>
      <c r="H64" s="17">
        <f t="shared" si="0"/>
        <v>0</v>
      </c>
      <c r="I64" s="21"/>
      <c r="J64" s="21">
        <v>0</v>
      </c>
      <c r="K64" s="17">
        <f t="shared" si="1"/>
        <v>0</v>
      </c>
      <c r="L64" s="21"/>
      <c r="M64" s="21"/>
    </row>
    <row r="65" spans="1:13">
      <c r="A65" s="19"/>
      <c r="B65" s="1" t="s">
        <v>4</v>
      </c>
      <c r="C65" s="19" t="s">
        <v>17</v>
      </c>
      <c r="D65" s="17">
        <f t="shared" si="5"/>
        <v>0</v>
      </c>
      <c r="E65" s="20">
        <f t="shared" si="6"/>
        <v>0</v>
      </c>
      <c r="F65" s="21"/>
      <c r="G65" s="21"/>
      <c r="H65" s="17">
        <f t="shared" si="0"/>
        <v>0</v>
      </c>
      <c r="I65" s="21"/>
      <c r="J65" s="21">
        <v>0</v>
      </c>
      <c r="K65" s="17">
        <f t="shared" si="1"/>
        <v>0</v>
      </c>
      <c r="L65" s="21"/>
      <c r="M65" s="21"/>
    </row>
    <row r="66" spans="1:13">
      <c r="A66" s="19" t="s">
        <v>44</v>
      </c>
      <c r="B66" s="1" t="s">
        <v>0</v>
      </c>
      <c r="C66" s="19" t="s">
        <v>3</v>
      </c>
      <c r="D66" s="17">
        <f t="shared" si="5"/>
        <v>0</v>
      </c>
      <c r="E66" s="20">
        <f t="shared" si="6"/>
        <v>0</v>
      </c>
      <c r="F66" s="21"/>
      <c r="G66" s="21"/>
      <c r="H66" s="17">
        <f t="shared" si="0"/>
        <v>0</v>
      </c>
      <c r="I66" s="21"/>
      <c r="J66" s="21">
        <v>0</v>
      </c>
      <c r="K66" s="17">
        <f t="shared" si="1"/>
        <v>0</v>
      </c>
      <c r="L66" s="21"/>
      <c r="M66" s="21"/>
    </row>
    <row r="67" spans="1:13">
      <c r="A67" s="19"/>
      <c r="B67" s="1"/>
      <c r="C67" s="19" t="s">
        <v>17</v>
      </c>
      <c r="D67" s="17">
        <f t="shared" si="5"/>
        <v>0</v>
      </c>
      <c r="E67" s="20">
        <f t="shared" si="6"/>
        <v>0</v>
      </c>
      <c r="F67" s="21"/>
      <c r="G67" s="21"/>
      <c r="H67" s="17">
        <f t="shared" si="0"/>
        <v>0</v>
      </c>
      <c r="I67" s="21"/>
      <c r="J67" s="21">
        <v>0</v>
      </c>
      <c r="K67" s="17">
        <f t="shared" si="1"/>
        <v>0</v>
      </c>
      <c r="L67" s="21"/>
      <c r="M67" s="21"/>
    </row>
    <row r="68" spans="1:13" ht="28.5">
      <c r="A68" s="19" t="s">
        <v>45</v>
      </c>
      <c r="B68" s="1" t="s">
        <v>1</v>
      </c>
      <c r="C68" s="19" t="s">
        <v>17</v>
      </c>
      <c r="D68" s="17">
        <f t="shared" si="5"/>
        <v>7.2209999999999992</v>
      </c>
      <c r="E68" s="20">
        <f t="shared" si="6"/>
        <v>0</v>
      </c>
      <c r="F68" s="21"/>
      <c r="G68" s="21"/>
      <c r="H68" s="17">
        <f t="shared" si="0"/>
        <v>7.2209999999999992</v>
      </c>
      <c r="I68" s="21"/>
      <c r="J68" s="21">
        <f>2.151+2.911+2.159</f>
        <v>7.2209999999999992</v>
      </c>
      <c r="K68" s="17">
        <f t="shared" si="1"/>
        <v>0</v>
      </c>
      <c r="L68" s="21"/>
      <c r="M68" s="21"/>
    </row>
    <row r="69" spans="1:13" s="39" customFormat="1">
      <c r="A69" s="14">
        <v>5</v>
      </c>
      <c r="B69" s="15" t="s">
        <v>67</v>
      </c>
      <c r="C69" s="16" t="s">
        <v>24</v>
      </c>
      <c r="D69" s="17">
        <f t="shared" si="5"/>
        <v>1</v>
      </c>
      <c r="E69" s="17">
        <f t="shared" si="6"/>
        <v>0</v>
      </c>
      <c r="F69" s="18"/>
      <c r="G69" s="18"/>
      <c r="H69" s="17">
        <f t="shared" si="0"/>
        <v>1</v>
      </c>
      <c r="I69" s="18"/>
      <c r="J69" s="18">
        <v>1</v>
      </c>
      <c r="K69" s="17">
        <f t="shared" si="1"/>
        <v>0</v>
      </c>
      <c r="L69" s="18"/>
      <c r="M69" s="18"/>
    </row>
    <row r="70" spans="1:13" s="39" customFormat="1">
      <c r="A70" s="16"/>
      <c r="B70" s="15"/>
      <c r="C70" s="16" t="s">
        <v>17</v>
      </c>
      <c r="D70" s="17">
        <f t="shared" si="5"/>
        <v>394.24200000000002</v>
      </c>
      <c r="E70" s="17">
        <f t="shared" si="6"/>
        <v>0</v>
      </c>
      <c r="F70" s="18">
        <f>F72+F74+F78</f>
        <v>0</v>
      </c>
      <c r="G70" s="18">
        <f>G72+G74+G78</f>
        <v>0</v>
      </c>
      <c r="H70" s="17">
        <f t="shared" si="0"/>
        <v>394.24200000000002</v>
      </c>
      <c r="I70" s="18"/>
      <c r="J70" s="18">
        <f>J72+J74+J76+J78+J79</f>
        <v>394.24200000000002</v>
      </c>
      <c r="K70" s="17">
        <f t="shared" si="1"/>
        <v>0</v>
      </c>
      <c r="L70" s="18"/>
      <c r="M70" s="18"/>
    </row>
    <row r="71" spans="1:13" s="40" customFormat="1" ht="28.5">
      <c r="A71" s="27" t="s">
        <v>46</v>
      </c>
      <c r="B71" s="24" t="s">
        <v>26</v>
      </c>
      <c r="C71" s="23" t="s">
        <v>19</v>
      </c>
      <c r="D71" s="17">
        <f t="shared" si="5"/>
        <v>50.160000000000004</v>
      </c>
      <c r="E71" s="25">
        <f t="shared" si="6"/>
        <v>0</v>
      </c>
      <c r="F71" s="26"/>
      <c r="G71" s="26"/>
      <c r="H71" s="17">
        <f t="shared" si="0"/>
        <v>50.160000000000004</v>
      </c>
      <c r="I71" s="28"/>
      <c r="J71" s="28">
        <f>501.6*0.1</f>
        <v>50.160000000000004</v>
      </c>
      <c r="K71" s="17">
        <f t="shared" si="1"/>
        <v>0</v>
      </c>
      <c r="L71" s="26"/>
      <c r="M71" s="26"/>
    </row>
    <row r="72" spans="1:13" s="40" customFormat="1">
      <c r="A72" s="23"/>
      <c r="B72" s="24"/>
      <c r="C72" s="23" t="s">
        <v>17</v>
      </c>
      <c r="D72" s="17">
        <f t="shared" si="5"/>
        <v>272.745</v>
      </c>
      <c r="E72" s="25">
        <f t="shared" si="6"/>
        <v>0</v>
      </c>
      <c r="F72" s="26"/>
      <c r="G72" s="26"/>
      <c r="H72" s="17">
        <f t="shared" si="0"/>
        <v>272.745</v>
      </c>
      <c r="I72" s="28"/>
      <c r="J72" s="28">
        <v>272.745</v>
      </c>
      <c r="K72" s="17">
        <f t="shared" si="1"/>
        <v>0</v>
      </c>
      <c r="L72" s="26"/>
      <c r="M72" s="26"/>
    </row>
    <row r="73" spans="1:13" s="40" customFormat="1" ht="28.5">
      <c r="A73" s="27" t="s">
        <v>47</v>
      </c>
      <c r="B73" s="24" t="s">
        <v>20</v>
      </c>
      <c r="C73" s="23" t="s">
        <v>2</v>
      </c>
      <c r="D73" s="17">
        <f t="shared" si="5"/>
        <v>90</v>
      </c>
      <c r="E73" s="25">
        <f t="shared" si="6"/>
        <v>0</v>
      </c>
      <c r="F73" s="26"/>
      <c r="G73" s="26"/>
      <c r="H73" s="17">
        <f t="shared" si="0"/>
        <v>90</v>
      </c>
      <c r="I73" s="26"/>
      <c r="J73" s="26">
        <v>90</v>
      </c>
      <c r="K73" s="17">
        <f t="shared" si="1"/>
        <v>0</v>
      </c>
      <c r="L73" s="26"/>
      <c r="M73" s="26"/>
    </row>
    <row r="74" spans="1:13" s="40" customFormat="1">
      <c r="A74" s="23"/>
      <c r="B74" s="24" t="s">
        <v>21</v>
      </c>
      <c r="C74" s="23" t="s">
        <v>17</v>
      </c>
      <c r="D74" s="17">
        <f t="shared" si="5"/>
        <v>112.821</v>
      </c>
      <c r="E74" s="25">
        <f t="shared" si="6"/>
        <v>0</v>
      </c>
      <c r="F74" s="26"/>
      <c r="G74" s="26"/>
      <c r="H74" s="17">
        <f t="shared" si="0"/>
        <v>112.821</v>
      </c>
      <c r="I74" s="26"/>
      <c r="J74" s="26">
        <v>112.821</v>
      </c>
      <c r="K74" s="17">
        <f t="shared" si="1"/>
        <v>0</v>
      </c>
      <c r="L74" s="26"/>
      <c r="M74" s="26"/>
    </row>
    <row r="75" spans="1:13" s="40" customFormat="1" ht="28.5">
      <c r="A75" s="27" t="s">
        <v>48</v>
      </c>
      <c r="B75" s="24" t="s">
        <v>22</v>
      </c>
      <c r="C75" s="23" t="s">
        <v>2</v>
      </c>
      <c r="D75" s="17">
        <f t="shared" si="5"/>
        <v>0</v>
      </c>
      <c r="E75" s="25">
        <f t="shared" si="6"/>
        <v>0</v>
      </c>
      <c r="F75" s="26"/>
      <c r="G75" s="26"/>
      <c r="H75" s="17">
        <f t="shared" si="0"/>
        <v>0</v>
      </c>
      <c r="I75" s="26"/>
      <c r="J75" s="26">
        <v>0</v>
      </c>
      <c r="K75" s="17">
        <f t="shared" si="1"/>
        <v>0</v>
      </c>
      <c r="L75" s="26"/>
      <c r="M75" s="26"/>
    </row>
    <row r="76" spans="1:13" s="40" customFormat="1">
      <c r="A76" s="23"/>
      <c r="B76" s="24" t="s">
        <v>4</v>
      </c>
      <c r="C76" s="23" t="s">
        <v>17</v>
      </c>
      <c r="D76" s="17">
        <f t="shared" si="5"/>
        <v>0</v>
      </c>
      <c r="E76" s="25">
        <f t="shared" si="6"/>
        <v>0</v>
      </c>
      <c r="F76" s="26"/>
      <c r="G76" s="26"/>
      <c r="H76" s="17">
        <f t="shared" si="0"/>
        <v>0</v>
      </c>
      <c r="I76" s="26"/>
      <c r="J76" s="26">
        <v>0</v>
      </c>
      <c r="K76" s="17">
        <f t="shared" si="1"/>
        <v>0</v>
      </c>
      <c r="L76" s="26"/>
      <c r="M76" s="26"/>
    </row>
    <row r="77" spans="1:13" s="40" customFormat="1">
      <c r="A77" s="27" t="s">
        <v>49</v>
      </c>
      <c r="B77" s="24" t="s">
        <v>0</v>
      </c>
      <c r="C77" s="23" t="s">
        <v>3</v>
      </c>
      <c r="D77" s="17">
        <f t="shared" si="5"/>
        <v>0</v>
      </c>
      <c r="E77" s="25">
        <f t="shared" si="6"/>
        <v>0</v>
      </c>
      <c r="F77" s="26"/>
      <c r="G77" s="26"/>
      <c r="H77" s="17">
        <f t="shared" si="0"/>
        <v>0</v>
      </c>
      <c r="I77" s="26"/>
      <c r="J77" s="26">
        <v>0</v>
      </c>
      <c r="K77" s="17">
        <f t="shared" si="1"/>
        <v>0</v>
      </c>
      <c r="L77" s="26"/>
      <c r="M77" s="26"/>
    </row>
    <row r="78" spans="1:13" s="40" customFormat="1">
      <c r="A78" s="23"/>
      <c r="B78" s="24"/>
      <c r="C78" s="23" t="s">
        <v>17</v>
      </c>
      <c r="D78" s="17">
        <f t="shared" ref="D78:D90" si="7">H78+K78</f>
        <v>0</v>
      </c>
      <c r="E78" s="25">
        <f t="shared" si="6"/>
        <v>0</v>
      </c>
      <c r="F78" s="26"/>
      <c r="G78" s="26"/>
      <c r="H78" s="17">
        <f t="shared" ref="H78:H90" si="8">I78+J78</f>
        <v>0</v>
      </c>
      <c r="I78" s="26"/>
      <c r="J78" s="26">
        <v>0</v>
      </c>
      <c r="K78" s="17">
        <f t="shared" ref="K78:K90" si="9">L78+M78</f>
        <v>0</v>
      </c>
      <c r="L78" s="26"/>
      <c r="M78" s="26"/>
    </row>
    <row r="79" spans="1:13" s="40" customFormat="1" ht="28.5">
      <c r="A79" s="27" t="s">
        <v>50</v>
      </c>
      <c r="B79" s="24" t="s">
        <v>1</v>
      </c>
      <c r="C79" s="23" t="s">
        <v>17</v>
      </c>
      <c r="D79" s="17">
        <f t="shared" si="7"/>
        <v>8.6759999999999984</v>
      </c>
      <c r="E79" s="25">
        <f t="shared" si="6"/>
        <v>0</v>
      </c>
      <c r="F79" s="26"/>
      <c r="G79" s="26"/>
      <c r="H79" s="17">
        <f t="shared" si="8"/>
        <v>8.6759999999999984</v>
      </c>
      <c r="I79" s="26"/>
      <c r="J79" s="26">
        <f>2.151+4.366+2.159</f>
        <v>8.6759999999999984</v>
      </c>
      <c r="K79" s="17">
        <f t="shared" si="9"/>
        <v>0</v>
      </c>
      <c r="L79" s="26"/>
      <c r="M79" s="26"/>
    </row>
    <row r="80" spans="1:13" s="39" customFormat="1">
      <c r="A80" s="14">
        <v>6</v>
      </c>
      <c r="B80" s="15" t="s">
        <v>68</v>
      </c>
      <c r="C80" s="16" t="s">
        <v>24</v>
      </c>
      <c r="D80" s="17">
        <f t="shared" si="7"/>
        <v>1</v>
      </c>
      <c r="E80" s="17">
        <f t="shared" si="6"/>
        <v>0</v>
      </c>
      <c r="F80" s="18"/>
      <c r="G80" s="18"/>
      <c r="H80" s="17">
        <f t="shared" si="8"/>
        <v>1</v>
      </c>
      <c r="I80" s="18"/>
      <c r="J80" s="18">
        <v>1</v>
      </c>
      <c r="K80" s="17">
        <f t="shared" si="9"/>
        <v>0</v>
      </c>
      <c r="L80" s="18"/>
      <c r="M80" s="18"/>
    </row>
    <row r="81" spans="1:13" s="39" customFormat="1">
      <c r="A81" s="16"/>
      <c r="B81" s="15"/>
      <c r="C81" s="16" t="s">
        <v>17</v>
      </c>
      <c r="D81" s="17">
        <f t="shared" si="7"/>
        <v>279.065</v>
      </c>
      <c r="E81" s="17">
        <f t="shared" si="6"/>
        <v>0</v>
      </c>
      <c r="F81" s="18">
        <f>F83+F85+F89</f>
        <v>0</v>
      </c>
      <c r="G81" s="18">
        <f>G83+G85+G89</f>
        <v>0</v>
      </c>
      <c r="H81" s="17">
        <f t="shared" si="8"/>
        <v>279.065</v>
      </c>
      <c r="I81" s="18"/>
      <c r="J81" s="18">
        <f>J83+J85+J87+J89+J90</f>
        <v>279.065</v>
      </c>
      <c r="K81" s="17">
        <f t="shared" si="9"/>
        <v>0</v>
      </c>
      <c r="L81" s="18"/>
      <c r="M81" s="18"/>
    </row>
    <row r="82" spans="1:13" s="40" customFormat="1" ht="28.5">
      <c r="A82" s="27" t="s">
        <v>51</v>
      </c>
      <c r="B82" s="24" t="s">
        <v>26</v>
      </c>
      <c r="C82" s="23" t="s">
        <v>19</v>
      </c>
      <c r="D82" s="17">
        <f t="shared" si="7"/>
        <v>35.700000000000003</v>
      </c>
      <c r="E82" s="25">
        <f t="shared" si="6"/>
        <v>0</v>
      </c>
      <c r="F82" s="26"/>
      <c r="G82" s="26"/>
      <c r="H82" s="17">
        <f t="shared" si="8"/>
        <v>35.700000000000003</v>
      </c>
      <c r="I82" s="28"/>
      <c r="J82" s="28">
        <f>357*0.1</f>
        <v>35.700000000000003</v>
      </c>
      <c r="K82" s="17">
        <f t="shared" si="9"/>
        <v>0</v>
      </c>
      <c r="L82" s="26"/>
      <c r="M82" s="26"/>
    </row>
    <row r="83" spans="1:13" s="40" customFormat="1">
      <c r="A83" s="23"/>
      <c r="B83" s="24"/>
      <c r="C83" s="23" t="s">
        <v>17</v>
      </c>
      <c r="D83" s="17">
        <f t="shared" si="7"/>
        <v>196.63200000000001</v>
      </c>
      <c r="E83" s="25">
        <f t="shared" si="6"/>
        <v>0</v>
      </c>
      <c r="F83" s="26"/>
      <c r="G83" s="26"/>
      <c r="H83" s="17">
        <f t="shared" si="8"/>
        <v>196.63200000000001</v>
      </c>
      <c r="I83" s="28"/>
      <c r="J83" s="28">
        <v>196.63200000000001</v>
      </c>
      <c r="K83" s="17">
        <f t="shared" si="9"/>
        <v>0</v>
      </c>
      <c r="L83" s="26"/>
      <c r="M83" s="26"/>
    </row>
    <row r="84" spans="1:13" s="40" customFormat="1" ht="28.5">
      <c r="A84" s="27" t="s">
        <v>52</v>
      </c>
      <c r="B84" s="24" t="s">
        <v>20</v>
      </c>
      <c r="C84" s="23" t="s">
        <v>2</v>
      </c>
      <c r="D84" s="17">
        <f t="shared" si="7"/>
        <v>60</v>
      </c>
      <c r="E84" s="25">
        <f t="shared" si="6"/>
        <v>0</v>
      </c>
      <c r="F84" s="26"/>
      <c r="G84" s="26"/>
      <c r="H84" s="17">
        <f t="shared" si="8"/>
        <v>60</v>
      </c>
      <c r="I84" s="26"/>
      <c r="J84" s="26">
        <v>60</v>
      </c>
      <c r="K84" s="17">
        <f t="shared" si="9"/>
        <v>0</v>
      </c>
      <c r="L84" s="26"/>
      <c r="M84" s="26"/>
    </row>
    <row r="85" spans="1:13" s="40" customFormat="1">
      <c r="A85" s="23"/>
      <c r="B85" s="24" t="s">
        <v>21</v>
      </c>
      <c r="C85" s="23" t="s">
        <v>17</v>
      </c>
      <c r="D85" s="17">
        <f t="shared" si="7"/>
        <v>75.212000000000003</v>
      </c>
      <c r="E85" s="25">
        <f t="shared" si="6"/>
        <v>0</v>
      </c>
      <c r="F85" s="26"/>
      <c r="G85" s="26"/>
      <c r="H85" s="17">
        <f t="shared" si="8"/>
        <v>75.212000000000003</v>
      </c>
      <c r="I85" s="26"/>
      <c r="J85" s="26">
        <v>75.212000000000003</v>
      </c>
      <c r="K85" s="17">
        <f t="shared" si="9"/>
        <v>0</v>
      </c>
      <c r="L85" s="26"/>
      <c r="M85" s="26"/>
    </row>
    <row r="86" spans="1:13" s="40" customFormat="1" ht="28.5">
      <c r="A86" s="27" t="s">
        <v>53</v>
      </c>
      <c r="B86" s="24" t="s">
        <v>22</v>
      </c>
      <c r="C86" s="23" t="s">
        <v>2</v>
      </c>
      <c r="D86" s="17">
        <f t="shared" si="7"/>
        <v>0</v>
      </c>
      <c r="E86" s="25">
        <f t="shared" si="6"/>
        <v>0</v>
      </c>
      <c r="F86" s="26"/>
      <c r="G86" s="26"/>
      <c r="H86" s="17">
        <f t="shared" si="8"/>
        <v>0</v>
      </c>
      <c r="I86" s="26"/>
      <c r="J86" s="26">
        <v>0</v>
      </c>
      <c r="K86" s="17">
        <f t="shared" si="9"/>
        <v>0</v>
      </c>
      <c r="L86" s="26"/>
      <c r="M86" s="26"/>
    </row>
    <row r="87" spans="1:13" s="40" customFormat="1">
      <c r="A87" s="23"/>
      <c r="B87" s="24" t="s">
        <v>4</v>
      </c>
      <c r="C87" s="23" t="s">
        <v>17</v>
      </c>
      <c r="D87" s="17">
        <f t="shared" si="7"/>
        <v>0</v>
      </c>
      <c r="E87" s="25">
        <f t="shared" si="6"/>
        <v>0</v>
      </c>
      <c r="F87" s="26"/>
      <c r="G87" s="26"/>
      <c r="H87" s="17">
        <f t="shared" si="8"/>
        <v>0</v>
      </c>
      <c r="I87" s="26"/>
      <c r="J87" s="26">
        <v>0</v>
      </c>
      <c r="K87" s="17">
        <f t="shared" si="9"/>
        <v>0</v>
      </c>
      <c r="L87" s="26"/>
      <c r="M87" s="26"/>
    </row>
    <row r="88" spans="1:13" s="40" customFormat="1">
      <c r="A88" s="27" t="s">
        <v>54</v>
      </c>
      <c r="B88" s="24" t="s">
        <v>0</v>
      </c>
      <c r="C88" s="23" t="s">
        <v>3</v>
      </c>
      <c r="D88" s="17">
        <f t="shared" si="7"/>
        <v>0</v>
      </c>
      <c r="E88" s="25">
        <f t="shared" si="6"/>
        <v>0</v>
      </c>
      <c r="F88" s="26"/>
      <c r="G88" s="26"/>
      <c r="H88" s="17">
        <f t="shared" si="8"/>
        <v>0</v>
      </c>
      <c r="I88" s="26"/>
      <c r="J88" s="26">
        <v>0</v>
      </c>
      <c r="K88" s="17">
        <f t="shared" si="9"/>
        <v>0</v>
      </c>
      <c r="L88" s="26"/>
      <c r="M88" s="26"/>
    </row>
    <row r="89" spans="1:13" s="40" customFormat="1">
      <c r="A89" s="23"/>
      <c r="B89" s="24"/>
      <c r="C89" s="23" t="s">
        <v>17</v>
      </c>
      <c r="D89" s="17">
        <f t="shared" si="7"/>
        <v>0</v>
      </c>
      <c r="E89" s="25">
        <f>F89+G89</f>
        <v>0</v>
      </c>
      <c r="F89" s="26"/>
      <c r="G89" s="26"/>
      <c r="H89" s="17">
        <f t="shared" si="8"/>
        <v>0</v>
      </c>
      <c r="I89" s="26"/>
      <c r="J89" s="26">
        <v>0</v>
      </c>
      <c r="K89" s="17">
        <f t="shared" si="9"/>
        <v>0</v>
      </c>
      <c r="L89" s="26"/>
      <c r="M89" s="26"/>
    </row>
    <row r="90" spans="1:13" s="40" customFormat="1" ht="28.5">
      <c r="A90" s="27" t="s">
        <v>55</v>
      </c>
      <c r="B90" s="24" t="s">
        <v>1</v>
      </c>
      <c r="C90" s="23" t="s">
        <v>17</v>
      </c>
      <c r="D90" s="17">
        <f t="shared" si="7"/>
        <v>7.2209999999999992</v>
      </c>
      <c r="E90" s="25">
        <f>F90+G90</f>
        <v>0</v>
      </c>
      <c r="F90" s="26"/>
      <c r="G90" s="26"/>
      <c r="H90" s="17">
        <f t="shared" si="8"/>
        <v>7.2209999999999992</v>
      </c>
      <c r="I90" s="26"/>
      <c r="J90" s="26">
        <f>2.151+2.911+2.159</f>
        <v>7.2209999999999992</v>
      </c>
      <c r="K90" s="17">
        <f t="shared" si="9"/>
        <v>0</v>
      </c>
      <c r="L90" s="26"/>
      <c r="M90" s="26"/>
    </row>
    <row r="93" spans="1:13" s="32" customFormat="1">
      <c r="A93" s="31"/>
    </row>
    <row r="94" spans="1:13" s="32" customFormat="1">
      <c r="A94" s="33" t="s">
        <v>62</v>
      </c>
      <c r="B94" s="33"/>
      <c r="C94" s="33"/>
      <c r="D94" s="33"/>
      <c r="E94" s="33"/>
    </row>
    <row r="95" spans="1:13" s="32" customFormat="1">
      <c r="A95" s="31"/>
    </row>
    <row r="96" spans="1:13" s="32" customFormat="1">
      <c r="A96" s="31"/>
    </row>
    <row r="97" spans="1:13" s="32" customFormat="1">
      <c r="A97" s="33" t="s">
        <v>61</v>
      </c>
      <c r="B97" s="33"/>
      <c r="C97" s="33"/>
      <c r="D97" s="33"/>
      <c r="E97" s="33"/>
    </row>
    <row r="98" spans="1:13">
      <c r="A98" s="4"/>
      <c r="B98" s="3"/>
      <c r="C98" s="29"/>
      <c r="D98" s="30"/>
      <c r="E98" s="30"/>
      <c r="F98" s="29"/>
      <c r="G98" s="29"/>
      <c r="H98" s="29"/>
      <c r="I98" s="29"/>
      <c r="J98" s="29"/>
      <c r="K98" s="30"/>
      <c r="L98" s="29"/>
      <c r="M98" s="29"/>
    </row>
  </sheetData>
  <mergeCells count="7">
    <mergeCell ref="A8:K8"/>
    <mergeCell ref="A9:K9"/>
    <mergeCell ref="I1:M1"/>
    <mergeCell ref="I2:M2"/>
    <mergeCell ref="I3:M3"/>
    <mergeCell ref="I4:M4"/>
    <mergeCell ref="I5:M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topLeftCell="A8" workbookViewId="0">
      <selection sqref="A1:J53"/>
    </sheetView>
  </sheetViews>
  <sheetFormatPr defaultRowHeight="15"/>
  <cols>
    <col min="1" max="1" width="5.7109375" customWidth="1"/>
    <col min="2" max="2" width="36.42578125" customWidth="1"/>
    <col min="3" max="3" width="7.28515625" customWidth="1"/>
    <col min="4" max="4" width="13.85546875" customWidth="1"/>
    <col min="5" max="5" width="13.5703125" customWidth="1"/>
    <col min="6" max="6" width="12.28515625" customWidth="1"/>
    <col min="7" max="7" width="10.85546875" customWidth="1"/>
    <col min="8" max="8" width="14.7109375" customWidth="1"/>
    <col min="9" max="9" width="8.7109375" customWidth="1"/>
    <col min="10" max="10" width="8.28515625" customWidth="1"/>
  </cols>
  <sheetData>
    <row r="1" spans="1:10">
      <c r="A1" s="34"/>
      <c r="B1" s="35"/>
      <c r="C1" s="34"/>
      <c r="D1" s="34"/>
      <c r="E1" s="34"/>
      <c r="F1" s="195" t="s">
        <v>57</v>
      </c>
      <c r="G1" s="195"/>
      <c r="H1" s="195"/>
      <c r="I1" s="195"/>
      <c r="J1" s="195"/>
    </row>
    <row r="2" spans="1:10">
      <c r="A2" s="34"/>
      <c r="B2" s="35"/>
      <c r="C2" s="34"/>
      <c r="D2" s="34"/>
      <c r="E2" s="34"/>
      <c r="F2" s="195" t="s">
        <v>56</v>
      </c>
      <c r="G2" s="195"/>
      <c r="H2" s="195"/>
      <c r="I2" s="195"/>
      <c r="J2" s="195"/>
    </row>
    <row r="3" spans="1:10">
      <c r="A3" s="34"/>
      <c r="B3" s="35"/>
      <c r="C3" s="34"/>
      <c r="D3" s="34"/>
      <c r="E3" s="34"/>
      <c r="F3" s="195" t="s">
        <v>58</v>
      </c>
      <c r="G3" s="195"/>
      <c r="H3" s="195"/>
      <c r="I3" s="195"/>
      <c r="J3" s="195"/>
    </row>
    <row r="4" spans="1:10">
      <c r="A4" s="34"/>
      <c r="B4" s="35"/>
      <c r="C4" s="34"/>
      <c r="D4" s="34"/>
      <c r="E4" s="34"/>
      <c r="F4" s="195" t="s">
        <v>59</v>
      </c>
      <c r="G4" s="195"/>
      <c r="H4" s="195"/>
      <c r="I4" s="195"/>
      <c r="J4" s="195"/>
    </row>
    <row r="5" spans="1:10">
      <c r="A5" s="34"/>
      <c r="B5" s="35"/>
      <c r="C5" s="34"/>
      <c r="D5" s="34"/>
      <c r="E5" s="34"/>
      <c r="F5" s="195" t="s">
        <v>83</v>
      </c>
      <c r="G5" s="195"/>
      <c r="H5" s="195"/>
      <c r="I5" s="195"/>
      <c r="J5" s="195"/>
    </row>
    <row r="6" spans="1:10" ht="1.5" customHeight="1">
      <c r="A6" s="34"/>
      <c r="B6" s="35"/>
      <c r="C6" s="34"/>
      <c r="D6" s="34"/>
      <c r="E6" s="34"/>
      <c r="F6" s="34"/>
      <c r="G6" s="34"/>
      <c r="H6" s="34"/>
      <c r="I6" s="34"/>
      <c r="J6" s="34"/>
    </row>
    <row r="7" spans="1:10" hidden="1">
      <c r="A7" s="34"/>
      <c r="B7" s="35"/>
      <c r="C7" s="34"/>
      <c r="D7" s="34"/>
      <c r="E7" s="34"/>
      <c r="F7" s="34"/>
      <c r="G7" s="34"/>
      <c r="H7" s="34"/>
      <c r="I7" s="34"/>
      <c r="J7" s="34"/>
    </row>
    <row r="8" spans="1:10" ht="15.75">
      <c r="A8" s="193" t="s">
        <v>71</v>
      </c>
      <c r="B8" s="193"/>
      <c r="C8" s="193"/>
      <c r="D8" s="193"/>
      <c r="E8" s="193"/>
      <c r="F8" s="193"/>
      <c r="G8" s="193"/>
      <c r="H8" s="193"/>
      <c r="I8" s="41"/>
      <c r="J8" s="41"/>
    </row>
    <row r="9" spans="1:10" ht="15.75">
      <c r="A9" s="194" t="s">
        <v>5</v>
      </c>
      <c r="B9" s="194"/>
      <c r="C9" s="194"/>
      <c r="D9" s="194"/>
      <c r="E9" s="194"/>
      <c r="F9" s="194"/>
      <c r="G9" s="194"/>
      <c r="H9" s="194"/>
      <c r="I9" s="43"/>
      <c r="J9" s="43"/>
    </row>
    <row r="10" spans="1:10">
      <c r="A10" s="2"/>
      <c r="B10" s="3"/>
      <c r="C10" s="4"/>
      <c r="D10" s="5"/>
      <c r="E10" s="6"/>
      <c r="F10" s="6"/>
      <c r="G10" s="6"/>
      <c r="H10" s="5"/>
      <c r="I10" s="6"/>
      <c r="J10" s="6"/>
    </row>
    <row r="11" spans="1:10" ht="16.5" customHeight="1">
      <c r="A11" s="7" t="s">
        <v>6</v>
      </c>
      <c r="B11" s="8" t="s">
        <v>7</v>
      </c>
      <c r="C11" s="9" t="s">
        <v>8</v>
      </c>
      <c r="D11" s="10" t="s">
        <v>9</v>
      </c>
      <c r="E11" s="11"/>
      <c r="F11" s="11"/>
      <c r="G11" s="11"/>
      <c r="H11" s="11"/>
      <c r="I11" s="11"/>
      <c r="J11" s="11"/>
    </row>
    <row r="12" spans="1:10" ht="97.5" customHeight="1">
      <c r="A12" s="7"/>
      <c r="B12" s="8"/>
      <c r="C12" s="9"/>
      <c r="D12" s="10"/>
      <c r="E12" s="45" t="s">
        <v>12</v>
      </c>
      <c r="F12" s="12"/>
      <c r="G12" s="12"/>
      <c r="H12" s="46" t="s">
        <v>13</v>
      </c>
      <c r="I12" s="13"/>
      <c r="J12" s="13"/>
    </row>
    <row r="13" spans="1:10">
      <c r="A13" s="7"/>
      <c r="B13" s="8"/>
      <c r="C13" s="9"/>
      <c r="D13" s="10"/>
      <c r="E13" s="10" t="s">
        <v>9</v>
      </c>
      <c r="F13" s="9" t="s">
        <v>14</v>
      </c>
      <c r="G13" s="9" t="s">
        <v>15</v>
      </c>
      <c r="H13" s="10" t="s">
        <v>9</v>
      </c>
      <c r="I13" s="9" t="s">
        <v>14</v>
      </c>
      <c r="J13" s="9" t="s">
        <v>15</v>
      </c>
    </row>
    <row r="14" spans="1:10" ht="49.5" customHeight="1">
      <c r="A14" s="36"/>
      <c r="B14" s="37" t="s">
        <v>69</v>
      </c>
      <c r="C14" s="38" t="s">
        <v>17</v>
      </c>
      <c r="D14" s="17">
        <f t="shared" ref="D14:D35" si="0">E14+H14</f>
        <v>713.28099999999995</v>
      </c>
      <c r="E14" s="17">
        <f>F14+G14</f>
        <v>713.28099999999995</v>
      </c>
      <c r="F14" s="17">
        <f>F26+F37</f>
        <v>713.28099999999995</v>
      </c>
      <c r="G14" s="17"/>
      <c r="H14" s="17">
        <f>I14+J14</f>
        <v>0</v>
      </c>
      <c r="I14" s="17"/>
      <c r="J14" s="17"/>
    </row>
    <row r="15" spans="1:10" ht="15" customHeight="1">
      <c r="A15" s="36"/>
      <c r="B15" s="37"/>
      <c r="C15" s="38" t="s">
        <v>3</v>
      </c>
      <c r="D15" s="17">
        <f t="shared" si="0"/>
        <v>2</v>
      </c>
      <c r="E15" s="17">
        <f t="shared" ref="E15:E34" si="1">F15+G15</f>
        <v>2</v>
      </c>
      <c r="F15" s="17">
        <f>F25+F36</f>
        <v>2</v>
      </c>
      <c r="G15" s="17"/>
      <c r="H15" s="17">
        <f t="shared" ref="H15:H34" si="2">I15+J15</f>
        <v>0</v>
      </c>
      <c r="I15" s="17"/>
      <c r="J15" s="18"/>
    </row>
    <row r="16" spans="1:10" ht="27.75" customHeight="1">
      <c r="A16" s="19"/>
      <c r="B16" s="1" t="s">
        <v>18</v>
      </c>
      <c r="C16" s="19" t="s">
        <v>19</v>
      </c>
      <c r="D16" s="17">
        <f t="shared" si="0"/>
        <v>55.828999999999994</v>
      </c>
      <c r="E16" s="17">
        <f t="shared" si="1"/>
        <v>55.828999999999994</v>
      </c>
      <c r="F16" s="20">
        <f>F27+F38</f>
        <v>55.828999999999994</v>
      </c>
      <c r="G16" s="20"/>
      <c r="H16" s="17">
        <f t="shared" si="2"/>
        <v>0</v>
      </c>
      <c r="I16" s="21"/>
      <c r="J16" s="21"/>
    </row>
    <row r="17" spans="1:10">
      <c r="A17" s="19"/>
      <c r="B17" s="1"/>
      <c r="C17" s="19" t="s">
        <v>17</v>
      </c>
      <c r="D17" s="17">
        <f t="shared" si="0"/>
        <v>462.76700000000005</v>
      </c>
      <c r="E17" s="17">
        <f t="shared" si="1"/>
        <v>462.76700000000005</v>
      </c>
      <c r="F17" s="20">
        <f>F28+F39</f>
        <v>462.76700000000005</v>
      </c>
      <c r="G17" s="20"/>
      <c r="H17" s="17">
        <f t="shared" si="2"/>
        <v>0</v>
      </c>
      <c r="I17" s="21"/>
      <c r="J17" s="21"/>
    </row>
    <row r="18" spans="1:10" ht="32.25" customHeight="1">
      <c r="A18" s="19"/>
      <c r="B18" s="1" t="s">
        <v>20</v>
      </c>
      <c r="C18" s="19" t="s">
        <v>2</v>
      </c>
      <c r="D18" s="17">
        <f t="shared" si="0"/>
        <v>142.80000000000001</v>
      </c>
      <c r="E18" s="17">
        <f t="shared" si="1"/>
        <v>142.80000000000001</v>
      </c>
      <c r="F18" s="20">
        <f>F29+F40</f>
        <v>142.80000000000001</v>
      </c>
      <c r="G18" s="20"/>
      <c r="H18" s="17">
        <f t="shared" si="2"/>
        <v>0</v>
      </c>
      <c r="I18" s="21"/>
      <c r="J18" s="21"/>
    </row>
    <row r="19" spans="1:10" ht="27.75" customHeight="1">
      <c r="A19" s="19"/>
      <c r="B19" s="1" t="s">
        <v>21</v>
      </c>
      <c r="C19" s="19" t="s">
        <v>17</v>
      </c>
      <c r="D19" s="17">
        <f t="shared" si="0"/>
        <v>281.44400000000002</v>
      </c>
      <c r="E19" s="17">
        <f t="shared" si="1"/>
        <v>281.44400000000002</v>
      </c>
      <c r="F19" s="20">
        <f>F30+F30</f>
        <v>281.44400000000002</v>
      </c>
      <c r="G19" s="20"/>
      <c r="H19" s="17">
        <f t="shared" si="2"/>
        <v>0</v>
      </c>
      <c r="I19" s="21"/>
      <c r="J19" s="21"/>
    </row>
    <row r="20" spans="1:10" ht="27.75" customHeight="1">
      <c r="A20" s="19"/>
      <c r="B20" s="1" t="s">
        <v>22</v>
      </c>
      <c r="C20" s="19" t="s">
        <v>2</v>
      </c>
      <c r="D20" s="17">
        <f t="shared" si="0"/>
        <v>0</v>
      </c>
      <c r="E20" s="17">
        <f t="shared" si="1"/>
        <v>0</v>
      </c>
      <c r="F20" s="20"/>
      <c r="G20" s="20"/>
      <c r="H20" s="17">
        <f t="shared" si="2"/>
        <v>0</v>
      </c>
      <c r="I20" s="21"/>
      <c r="J20" s="21"/>
    </row>
    <row r="21" spans="1:10" ht="30" customHeight="1">
      <c r="A21" s="19"/>
      <c r="B21" s="1" t="s">
        <v>4</v>
      </c>
      <c r="C21" s="19" t="s">
        <v>17</v>
      </c>
      <c r="D21" s="17">
        <f t="shared" si="0"/>
        <v>0</v>
      </c>
      <c r="E21" s="17">
        <f t="shared" si="1"/>
        <v>0</v>
      </c>
      <c r="F21" s="20"/>
      <c r="G21" s="20"/>
      <c r="H21" s="17">
        <f t="shared" si="2"/>
        <v>0</v>
      </c>
      <c r="I21" s="21"/>
      <c r="J21" s="21"/>
    </row>
    <row r="22" spans="1:10" ht="33.75" customHeight="1">
      <c r="A22" s="19"/>
      <c r="B22" s="1" t="s">
        <v>0</v>
      </c>
      <c r="C22" s="19" t="s">
        <v>3</v>
      </c>
      <c r="D22" s="17">
        <f t="shared" si="0"/>
        <v>0</v>
      </c>
      <c r="E22" s="17">
        <f t="shared" si="1"/>
        <v>0</v>
      </c>
      <c r="F22" s="20"/>
      <c r="G22" s="20"/>
      <c r="H22" s="17">
        <f t="shared" si="2"/>
        <v>0</v>
      </c>
      <c r="I22" s="21"/>
      <c r="J22" s="21"/>
    </row>
    <row r="23" spans="1:10">
      <c r="A23" s="19"/>
      <c r="B23" s="1"/>
      <c r="C23" s="19" t="s">
        <v>17</v>
      </c>
      <c r="D23" s="17">
        <f t="shared" si="0"/>
        <v>0</v>
      </c>
      <c r="E23" s="17">
        <f t="shared" si="1"/>
        <v>0</v>
      </c>
      <c r="F23" s="20"/>
      <c r="G23" s="20"/>
      <c r="H23" s="17">
        <f t="shared" si="2"/>
        <v>0</v>
      </c>
      <c r="I23" s="21"/>
      <c r="J23" s="21"/>
    </row>
    <row r="24" spans="1:10" ht="54.75" customHeight="1">
      <c r="A24" s="19"/>
      <c r="B24" s="1" t="s">
        <v>23</v>
      </c>
      <c r="C24" s="19" t="s">
        <v>17</v>
      </c>
      <c r="D24" s="17">
        <f t="shared" si="0"/>
        <v>38.027000000000001</v>
      </c>
      <c r="E24" s="17">
        <f t="shared" si="1"/>
        <v>38.027000000000001</v>
      </c>
      <c r="F24" s="20">
        <f>F35+F46</f>
        <v>38.027000000000001</v>
      </c>
      <c r="G24" s="20"/>
      <c r="H24" s="17">
        <f t="shared" si="2"/>
        <v>0</v>
      </c>
      <c r="I24" s="21"/>
      <c r="J24" s="21"/>
    </row>
    <row r="25" spans="1:10" ht="20.25" customHeight="1">
      <c r="A25" s="14">
        <v>1</v>
      </c>
      <c r="B25" s="15" t="s">
        <v>67</v>
      </c>
      <c r="C25" s="16" t="s">
        <v>24</v>
      </c>
      <c r="D25" s="17">
        <f t="shared" si="0"/>
        <v>1</v>
      </c>
      <c r="E25" s="17">
        <f>F25+G25</f>
        <v>1</v>
      </c>
      <c r="F25" s="18">
        <v>1</v>
      </c>
      <c r="G25" s="18">
        <v>0</v>
      </c>
      <c r="H25" s="17">
        <f t="shared" si="2"/>
        <v>0</v>
      </c>
      <c r="I25" s="18"/>
      <c r="J25" s="18"/>
    </row>
    <row r="26" spans="1:10">
      <c r="A26" s="16"/>
      <c r="B26" s="15"/>
      <c r="C26" s="16" t="s">
        <v>17</v>
      </c>
      <c r="D26" s="17">
        <f t="shared" si="0"/>
        <v>444.34</v>
      </c>
      <c r="E26" s="17">
        <f t="shared" si="1"/>
        <v>444.34</v>
      </c>
      <c r="F26" s="18">
        <f>F28+F30+F32+F34+F35</f>
        <v>444.34</v>
      </c>
      <c r="G26" s="18">
        <f>G28+G30+G32+G34+G35</f>
        <v>0</v>
      </c>
      <c r="H26" s="17">
        <f t="shared" si="2"/>
        <v>0</v>
      </c>
      <c r="I26" s="18"/>
      <c r="J26" s="18"/>
    </row>
    <row r="27" spans="1:10" ht="28.5" customHeight="1">
      <c r="A27" s="27" t="s">
        <v>73</v>
      </c>
      <c r="B27" s="24" t="s">
        <v>26</v>
      </c>
      <c r="C27" s="23" t="s">
        <v>19</v>
      </c>
      <c r="D27" s="17">
        <f t="shared" si="0"/>
        <v>36.979999999999997</v>
      </c>
      <c r="E27" s="17">
        <f t="shared" si="1"/>
        <v>36.979999999999997</v>
      </c>
      <c r="F27" s="44">
        <v>36.979999999999997</v>
      </c>
      <c r="G27" s="28"/>
      <c r="H27" s="17">
        <f t="shared" si="2"/>
        <v>0</v>
      </c>
      <c r="I27" s="26"/>
      <c r="J27" s="26"/>
    </row>
    <row r="28" spans="1:10">
      <c r="A28" s="23"/>
      <c r="B28" s="24"/>
      <c r="C28" s="23" t="s">
        <v>17</v>
      </c>
      <c r="D28" s="17">
        <f t="shared" si="0"/>
        <v>274.00400000000002</v>
      </c>
      <c r="E28" s="17">
        <f t="shared" si="1"/>
        <v>274.00400000000002</v>
      </c>
      <c r="F28" s="28">
        <v>274.00400000000002</v>
      </c>
      <c r="G28" s="28"/>
      <c r="H28" s="17">
        <f t="shared" si="2"/>
        <v>0</v>
      </c>
      <c r="I28" s="26"/>
      <c r="J28" s="26"/>
    </row>
    <row r="29" spans="1:10" ht="27.75" customHeight="1">
      <c r="A29" s="27" t="s">
        <v>74</v>
      </c>
      <c r="B29" s="24" t="s">
        <v>20</v>
      </c>
      <c r="C29" s="23" t="s">
        <v>2</v>
      </c>
      <c r="D29" s="17">
        <f t="shared" si="0"/>
        <v>92.4</v>
      </c>
      <c r="E29" s="17">
        <f t="shared" si="1"/>
        <v>92.4</v>
      </c>
      <c r="F29" s="26">
        <v>92.4</v>
      </c>
      <c r="G29" s="26"/>
      <c r="H29" s="17">
        <f t="shared" si="2"/>
        <v>0</v>
      </c>
      <c r="I29" s="26"/>
      <c r="J29" s="26"/>
    </row>
    <row r="30" spans="1:10" ht="21" customHeight="1">
      <c r="A30" s="23"/>
      <c r="B30" s="24" t="s">
        <v>21</v>
      </c>
      <c r="C30" s="23" t="s">
        <v>17</v>
      </c>
      <c r="D30" s="17">
        <f t="shared" si="0"/>
        <v>140.72200000000001</v>
      </c>
      <c r="E30" s="17">
        <f t="shared" si="1"/>
        <v>140.72200000000001</v>
      </c>
      <c r="F30" s="26">
        <v>140.72200000000001</v>
      </c>
      <c r="G30" s="26"/>
      <c r="H30" s="17">
        <f t="shared" si="2"/>
        <v>0</v>
      </c>
      <c r="I30" s="26"/>
      <c r="J30" s="26"/>
    </row>
    <row r="31" spans="1:10" ht="33" customHeight="1">
      <c r="A31" s="27" t="s">
        <v>75</v>
      </c>
      <c r="B31" s="24" t="s">
        <v>22</v>
      </c>
      <c r="C31" s="23" t="s">
        <v>2</v>
      </c>
      <c r="D31" s="17">
        <f t="shared" si="0"/>
        <v>0</v>
      </c>
      <c r="E31" s="17">
        <f t="shared" si="1"/>
        <v>0</v>
      </c>
      <c r="F31" s="26"/>
      <c r="G31" s="26"/>
      <c r="H31" s="17">
        <f t="shared" si="2"/>
        <v>0</v>
      </c>
      <c r="I31" s="26"/>
      <c r="J31" s="26"/>
    </row>
    <row r="32" spans="1:10" ht="21" customHeight="1">
      <c r="A32" s="23"/>
      <c r="B32" s="24" t="s">
        <v>4</v>
      </c>
      <c r="C32" s="23" t="s">
        <v>17</v>
      </c>
      <c r="D32" s="17">
        <f t="shared" si="0"/>
        <v>0</v>
      </c>
      <c r="E32" s="17">
        <f t="shared" si="1"/>
        <v>0</v>
      </c>
      <c r="F32" s="26"/>
      <c r="G32" s="26"/>
      <c r="H32" s="17">
        <f t="shared" si="2"/>
        <v>0</v>
      </c>
      <c r="I32" s="26"/>
      <c r="J32" s="26"/>
    </row>
    <row r="33" spans="1:10" ht="17.25" customHeight="1">
      <c r="A33" s="27" t="s">
        <v>76</v>
      </c>
      <c r="B33" s="24" t="s">
        <v>0</v>
      </c>
      <c r="C33" s="23" t="s">
        <v>3</v>
      </c>
      <c r="D33" s="17">
        <f t="shared" si="0"/>
        <v>0</v>
      </c>
      <c r="E33" s="17">
        <f t="shared" si="1"/>
        <v>0</v>
      </c>
      <c r="F33" s="26"/>
      <c r="G33" s="26"/>
      <c r="H33" s="17">
        <f t="shared" si="2"/>
        <v>0</v>
      </c>
      <c r="I33" s="26"/>
      <c r="J33" s="26"/>
    </row>
    <row r="34" spans="1:10">
      <c r="A34" s="23"/>
      <c r="B34" s="24"/>
      <c r="C34" s="23" t="s">
        <v>17</v>
      </c>
      <c r="D34" s="17">
        <f t="shared" si="0"/>
        <v>0</v>
      </c>
      <c r="E34" s="17">
        <f t="shared" si="1"/>
        <v>0</v>
      </c>
      <c r="F34" s="26"/>
      <c r="G34" s="26"/>
      <c r="H34" s="17">
        <f t="shared" si="2"/>
        <v>0</v>
      </c>
      <c r="I34" s="26"/>
      <c r="J34" s="26"/>
    </row>
    <row r="35" spans="1:10" ht="42" customHeight="1">
      <c r="A35" s="27" t="s">
        <v>77</v>
      </c>
      <c r="B35" s="24" t="s">
        <v>1</v>
      </c>
      <c r="C35" s="23" t="s">
        <v>17</v>
      </c>
      <c r="D35" s="17">
        <f t="shared" si="0"/>
        <v>29.614000000000001</v>
      </c>
      <c r="E35" s="17">
        <f t="shared" ref="E35:E46" si="3">F35+G35</f>
        <v>29.614000000000001</v>
      </c>
      <c r="F35" s="26">
        <v>29.614000000000001</v>
      </c>
      <c r="G35" s="26"/>
      <c r="H35" s="17">
        <f t="shared" ref="H35:H46" si="4">I35+J35</f>
        <v>0</v>
      </c>
      <c r="I35" s="26"/>
      <c r="J35" s="26"/>
    </row>
    <row r="36" spans="1:10" ht="21.75" customHeight="1">
      <c r="A36" s="14">
        <v>2</v>
      </c>
      <c r="B36" s="15" t="s">
        <v>68</v>
      </c>
      <c r="C36" s="16" t="s">
        <v>24</v>
      </c>
      <c r="D36" s="17">
        <f t="shared" ref="D36:D46" si="5">E36+H36</f>
        <v>1</v>
      </c>
      <c r="E36" s="17">
        <f t="shared" si="3"/>
        <v>1</v>
      </c>
      <c r="F36" s="18">
        <v>1</v>
      </c>
      <c r="G36" s="18"/>
      <c r="H36" s="17">
        <f t="shared" si="4"/>
        <v>0</v>
      </c>
      <c r="I36" s="18"/>
      <c r="J36" s="18"/>
    </row>
    <row r="37" spans="1:10">
      <c r="A37" s="16"/>
      <c r="B37" s="15"/>
      <c r="C37" s="16" t="s">
        <v>17</v>
      </c>
      <c r="D37" s="17">
        <f t="shared" si="5"/>
        <v>268.94100000000003</v>
      </c>
      <c r="E37" s="17">
        <f t="shared" si="3"/>
        <v>268.94100000000003</v>
      </c>
      <c r="F37" s="18">
        <f>F39+F41+F46</f>
        <v>268.94100000000003</v>
      </c>
      <c r="G37" s="18">
        <f>G39+G41+G43+G45+G46</f>
        <v>0</v>
      </c>
      <c r="H37" s="17">
        <f t="shared" si="4"/>
        <v>0</v>
      </c>
      <c r="I37" s="18"/>
      <c r="J37" s="18"/>
    </row>
    <row r="38" spans="1:10" ht="33" customHeight="1">
      <c r="A38" s="27" t="s">
        <v>78</v>
      </c>
      <c r="B38" s="24" t="s">
        <v>26</v>
      </c>
      <c r="C38" s="23" t="s">
        <v>19</v>
      </c>
      <c r="D38" s="17">
        <f t="shared" si="5"/>
        <v>18.849</v>
      </c>
      <c r="E38" s="17">
        <f t="shared" si="3"/>
        <v>18.849</v>
      </c>
      <c r="F38" s="44">
        <v>18.849</v>
      </c>
      <c r="G38" s="28"/>
      <c r="H38" s="17">
        <f t="shared" si="4"/>
        <v>0</v>
      </c>
      <c r="I38" s="26"/>
      <c r="J38" s="26"/>
    </row>
    <row r="39" spans="1:10">
      <c r="A39" s="23"/>
      <c r="B39" s="24"/>
      <c r="C39" s="23" t="s">
        <v>17</v>
      </c>
      <c r="D39" s="17">
        <f t="shared" si="5"/>
        <v>188.76300000000001</v>
      </c>
      <c r="E39" s="17">
        <f t="shared" si="3"/>
        <v>188.76300000000001</v>
      </c>
      <c r="F39" s="28">
        <v>188.76300000000001</v>
      </c>
      <c r="G39" s="28"/>
      <c r="H39" s="17">
        <f t="shared" si="4"/>
        <v>0</v>
      </c>
      <c r="I39" s="26"/>
      <c r="J39" s="26"/>
    </row>
    <row r="40" spans="1:10" ht="32.25" customHeight="1">
      <c r="A40" s="27" t="s">
        <v>79</v>
      </c>
      <c r="B40" s="24" t="s">
        <v>20</v>
      </c>
      <c r="C40" s="23" t="s">
        <v>2</v>
      </c>
      <c r="D40" s="17">
        <f t="shared" si="5"/>
        <v>50.4</v>
      </c>
      <c r="E40" s="17">
        <f t="shared" si="3"/>
        <v>50.4</v>
      </c>
      <c r="F40" s="26">
        <v>50.4</v>
      </c>
      <c r="G40" s="26"/>
      <c r="H40" s="17">
        <f t="shared" si="4"/>
        <v>0</v>
      </c>
      <c r="I40" s="26"/>
      <c r="J40" s="26"/>
    </row>
    <row r="41" spans="1:10" ht="18.75" customHeight="1">
      <c r="A41" s="23"/>
      <c r="B41" s="24" t="s">
        <v>21</v>
      </c>
      <c r="C41" s="23" t="s">
        <v>17</v>
      </c>
      <c r="D41" s="17">
        <f t="shared" si="5"/>
        <v>71.765000000000001</v>
      </c>
      <c r="E41" s="17">
        <f t="shared" si="3"/>
        <v>71.765000000000001</v>
      </c>
      <c r="F41" s="26">
        <v>71.765000000000001</v>
      </c>
      <c r="G41" s="26"/>
      <c r="H41" s="17">
        <f t="shared" si="4"/>
        <v>0</v>
      </c>
      <c r="I41" s="26"/>
      <c r="J41" s="26"/>
    </row>
    <row r="42" spans="1:10" ht="28.5" customHeight="1">
      <c r="A42" s="27" t="s">
        <v>80</v>
      </c>
      <c r="B42" s="24" t="s">
        <v>22</v>
      </c>
      <c r="C42" s="23" t="s">
        <v>2</v>
      </c>
      <c r="D42" s="17">
        <f t="shared" si="5"/>
        <v>0</v>
      </c>
      <c r="E42" s="17">
        <f t="shared" si="3"/>
        <v>0</v>
      </c>
      <c r="F42" s="26"/>
      <c r="G42" s="26"/>
      <c r="H42" s="17">
        <f t="shared" si="4"/>
        <v>0</v>
      </c>
      <c r="I42" s="26"/>
      <c r="J42" s="26"/>
    </row>
    <row r="43" spans="1:10" ht="15.75" customHeight="1">
      <c r="A43" s="23"/>
      <c r="B43" s="24" t="s">
        <v>4</v>
      </c>
      <c r="C43" s="23" t="s">
        <v>17</v>
      </c>
      <c r="D43" s="17">
        <f t="shared" si="5"/>
        <v>0</v>
      </c>
      <c r="E43" s="17">
        <f t="shared" si="3"/>
        <v>0</v>
      </c>
      <c r="F43" s="26"/>
      <c r="G43" s="26"/>
      <c r="H43" s="17">
        <f t="shared" si="4"/>
        <v>0</v>
      </c>
      <c r="I43" s="26"/>
      <c r="J43" s="26"/>
    </row>
    <row r="44" spans="1:10" ht="26.25" customHeight="1">
      <c r="A44" s="27" t="s">
        <v>81</v>
      </c>
      <c r="B44" s="24" t="s">
        <v>0</v>
      </c>
      <c r="C44" s="23" t="s">
        <v>3</v>
      </c>
      <c r="D44" s="17">
        <f t="shared" si="5"/>
        <v>0</v>
      </c>
      <c r="E44" s="17">
        <f t="shared" si="3"/>
        <v>0</v>
      </c>
      <c r="F44" s="26"/>
      <c r="G44" s="26"/>
      <c r="H44" s="17">
        <f t="shared" si="4"/>
        <v>0</v>
      </c>
      <c r="I44" s="26"/>
      <c r="J44" s="26"/>
    </row>
    <row r="45" spans="1:10">
      <c r="A45" s="23"/>
      <c r="B45" s="24"/>
      <c r="C45" s="23" t="s">
        <v>17</v>
      </c>
      <c r="D45" s="17">
        <f t="shared" si="5"/>
        <v>0</v>
      </c>
      <c r="E45" s="17">
        <f t="shared" si="3"/>
        <v>0</v>
      </c>
      <c r="F45" s="26"/>
      <c r="G45" s="26"/>
      <c r="H45" s="17">
        <f t="shared" si="4"/>
        <v>0</v>
      </c>
      <c r="I45" s="26"/>
      <c r="J45" s="26"/>
    </row>
    <row r="46" spans="1:10" ht="41.25" customHeight="1">
      <c r="A46" s="27" t="s">
        <v>82</v>
      </c>
      <c r="B46" s="24" t="s">
        <v>1</v>
      </c>
      <c r="C46" s="23" t="s">
        <v>17</v>
      </c>
      <c r="D46" s="17">
        <f t="shared" si="5"/>
        <v>8.4130000000000003</v>
      </c>
      <c r="E46" s="17">
        <f t="shared" si="3"/>
        <v>8.4130000000000003</v>
      </c>
      <c r="F46" s="26">
        <v>8.4130000000000003</v>
      </c>
      <c r="G46" s="26"/>
      <c r="H46" s="17">
        <f t="shared" si="4"/>
        <v>0</v>
      </c>
      <c r="I46" s="26"/>
      <c r="J46" s="26"/>
    </row>
    <row r="47" spans="1:10">
      <c r="A47" s="34"/>
      <c r="B47" s="35"/>
      <c r="C47" s="34"/>
      <c r="D47" s="34"/>
      <c r="E47" s="34"/>
      <c r="F47" s="34"/>
      <c r="G47" s="34"/>
      <c r="H47" s="34"/>
      <c r="I47" s="34"/>
      <c r="J47" s="34"/>
    </row>
    <row r="48" spans="1:10" ht="1.5" customHeight="1">
      <c r="A48" s="34"/>
      <c r="B48" s="35"/>
      <c r="C48" s="34"/>
      <c r="D48" s="34"/>
      <c r="E48" s="34"/>
      <c r="F48" s="34"/>
      <c r="G48" s="34"/>
      <c r="H48" s="34"/>
      <c r="I48" s="34"/>
      <c r="J48" s="34"/>
    </row>
    <row r="49" spans="1:10" hidden="1">
      <c r="A49" s="31"/>
      <c r="B49" s="32"/>
      <c r="C49" s="32"/>
      <c r="D49" s="32"/>
      <c r="E49" s="32"/>
      <c r="F49" s="32"/>
      <c r="G49" s="32"/>
      <c r="H49" s="32"/>
      <c r="I49" s="32"/>
      <c r="J49" s="32"/>
    </row>
    <row r="50" spans="1:10">
      <c r="A50" s="33" t="s">
        <v>72</v>
      </c>
      <c r="B50" s="33"/>
      <c r="C50" s="33"/>
      <c r="D50" s="33"/>
      <c r="E50" s="32"/>
      <c r="F50" s="32"/>
      <c r="G50" s="32"/>
      <c r="H50" s="32"/>
      <c r="I50" s="32"/>
      <c r="J50" s="32"/>
    </row>
    <row r="51" spans="1:10">
      <c r="A51" s="31"/>
      <c r="B51" s="32"/>
      <c r="C51" s="32"/>
      <c r="D51" s="32"/>
      <c r="E51" s="32"/>
      <c r="F51" s="32"/>
      <c r="G51" s="32"/>
      <c r="H51" s="32"/>
      <c r="I51" s="32"/>
      <c r="J51" s="32"/>
    </row>
    <row r="52" spans="1:10" hidden="1">
      <c r="A52" s="31"/>
      <c r="B52" s="32"/>
      <c r="C52" s="32"/>
      <c r="D52" s="32"/>
      <c r="E52" s="32"/>
      <c r="F52" s="32"/>
      <c r="G52" s="32"/>
      <c r="H52" s="32"/>
      <c r="I52" s="32"/>
      <c r="J52" s="32"/>
    </row>
    <row r="53" spans="1:10">
      <c r="A53" s="33" t="s">
        <v>61</v>
      </c>
      <c r="B53" s="33"/>
      <c r="C53" s="33"/>
      <c r="D53" s="33"/>
      <c r="E53" s="32"/>
      <c r="F53" s="32"/>
      <c r="G53" s="32"/>
      <c r="H53" s="32"/>
      <c r="I53" s="32"/>
      <c r="J53" s="32"/>
    </row>
    <row r="54" spans="1:10">
      <c r="A54" s="4"/>
      <c r="B54" s="3"/>
      <c r="C54" s="29"/>
      <c r="D54" s="30"/>
      <c r="E54" s="29"/>
      <c r="F54" s="29"/>
      <c r="G54" s="29"/>
      <c r="H54" s="30"/>
      <c r="I54" s="29"/>
      <c r="J54" s="29"/>
    </row>
  </sheetData>
  <mergeCells count="7">
    <mergeCell ref="A9:H9"/>
    <mergeCell ref="F1:J1"/>
    <mergeCell ref="F2:J2"/>
    <mergeCell ref="F3:J3"/>
    <mergeCell ref="F4:J4"/>
    <mergeCell ref="F5:J5"/>
    <mergeCell ref="A8:H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5"/>
  <sheetViews>
    <sheetView topLeftCell="A37" workbookViewId="0">
      <selection activeCell="F79" sqref="F79"/>
    </sheetView>
  </sheetViews>
  <sheetFormatPr defaultRowHeight="15"/>
  <cols>
    <col min="1" max="1" width="3.42578125" customWidth="1"/>
    <col min="2" max="2" width="28.140625" customWidth="1"/>
    <col min="3" max="3" width="6.140625" customWidth="1"/>
    <col min="5" max="5" width="8.85546875" customWidth="1"/>
    <col min="6" max="6" width="8.42578125" customWidth="1"/>
    <col min="7" max="7" width="6" customWidth="1"/>
  </cols>
  <sheetData>
    <row r="1" spans="1:10" ht="15" customHeight="1">
      <c r="A1" s="34"/>
      <c r="B1" s="35"/>
      <c r="C1" s="34"/>
      <c r="D1" s="34"/>
      <c r="E1" s="196" t="s">
        <v>57</v>
      </c>
      <c r="F1" s="196"/>
      <c r="G1" s="196"/>
      <c r="H1" s="196"/>
      <c r="I1" s="196"/>
      <c r="J1" s="196"/>
    </row>
    <row r="2" spans="1:10" ht="15" customHeight="1">
      <c r="A2" s="34"/>
      <c r="B2" s="35"/>
      <c r="C2" s="34"/>
      <c r="D2" s="34"/>
      <c r="E2" s="34"/>
      <c r="F2" s="196" t="s">
        <v>56</v>
      </c>
      <c r="G2" s="196"/>
      <c r="H2" s="196"/>
      <c r="I2" s="196"/>
      <c r="J2" s="196"/>
    </row>
    <row r="3" spans="1:10" ht="15" customHeight="1">
      <c r="A3" s="34"/>
      <c r="B3" s="35"/>
      <c r="C3" s="34"/>
      <c r="D3" s="34"/>
      <c r="E3" s="34"/>
      <c r="F3" s="196" t="s">
        <v>58</v>
      </c>
      <c r="G3" s="196"/>
      <c r="H3" s="196"/>
      <c r="I3" s="196"/>
      <c r="J3" s="196"/>
    </row>
    <row r="4" spans="1:10" ht="15" customHeight="1">
      <c r="A4" s="34"/>
      <c r="B4" s="35"/>
      <c r="C4" s="34"/>
      <c r="D4" s="34"/>
      <c r="E4" s="34"/>
      <c r="F4" s="196" t="s">
        <v>59</v>
      </c>
      <c r="G4" s="196"/>
      <c r="H4" s="196"/>
      <c r="I4" s="196"/>
      <c r="J4" s="196"/>
    </row>
    <row r="5" spans="1:10" ht="15" customHeight="1">
      <c r="A5" s="34"/>
      <c r="B5" s="35"/>
      <c r="C5" s="34"/>
      <c r="D5" s="34"/>
      <c r="E5" s="34"/>
      <c r="F5" s="196" t="s">
        <v>83</v>
      </c>
      <c r="G5" s="196"/>
      <c r="H5" s="196"/>
      <c r="I5" s="196"/>
      <c r="J5" s="196"/>
    </row>
    <row r="6" spans="1:10">
      <c r="A6" s="34"/>
      <c r="B6" s="35"/>
      <c r="C6" s="34"/>
      <c r="D6" s="34"/>
      <c r="E6" s="34"/>
      <c r="F6" s="34"/>
      <c r="G6" s="34"/>
      <c r="H6" s="34"/>
      <c r="I6" s="34"/>
      <c r="J6" s="34"/>
    </row>
    <row r="7" spans="1:10">
      <c r="A7" s="34"/>
      <c r="B7" s="35"/>
      <c r="C7" s="34"/>
      <c r="D7" s="34"/>
      <c r="E7" s="34"/>
      <c r="F7" s="34"/>
      <c r="G7" s="34"/>
      <c r="H7" s="34"/>
      <c r="I7" s="34"/>
      <c r="J7" s="34"/>
    </row>
    <row r="8" spans="1:10" ht="15.75">
      <c r="A8" s="98" t="s">
        <v>100</v>
      </c>
      <c r="B8" s="98"/>
      <c r="C8" s="98"/>
      <c r="D8" s="98"/>
      <c r="E8" s="98"/>
      <c r="F8" s="98"/>
      <c r="G8" s="98"/>
      <c r="H8" s="98"/>
      <c r="I8" s="69"/>
      <c r="J8" s="69"/>
    </row>
    <row r="9" spans="1:10" ht="15.75">
      <c r="A9" s="99" t="s">
        <v>5</v>
      </c>
      <c r="B9" s="99"/>
      <c r="C9" s="99"/>
      <c r="D9" s="99"/>
      <c r="E9" s="99"/>
      <c r="F9" s="99"/>
      <c r="G9" s="99"/>
      <c r="H9" s="99"/>
      <c r="I9" s="70"/>
      <c r="J9" s="70"/>
    </row>
    <row r="10" spans="1:10">
      <c r="A10" s="2"/>
      <c r="B10" s="3"/>
      <c r="C10" s="4"/>
      <c r="D10" s="5"/>
      <c r="E10" s="6"/>
      <c r="F10" s="6"/>
      <c r="G10" s="6"/>
      <c r="H10" s="5"/>
      <c r="I10" s="6"/>
      <c r="J10" s="6"/>
    </row>
    <row r="11" spans="1:10">
      <c r="A11" s="71" t="s">
        <v>6</v>
      </c>
      <c r="B11" s="72" t="s">
        <v>7</v>
      </c>
      <c r="C11" s="73" t="s">
        <v>8</v>
      </c>
      <c r="D11" s="74" t="s">
        <v>9</v>
      </c>
      <c r="E11" s="75"/>
      <c r="F11" s="75"/>
      <c r="G11" s="75"/>
      <c r="H11" s="75"/>
      <c r="I11" s="75"/>
      <c r="J11" s="75"/>
    </row>
    <row r="12" spans="1:10" ht="144" customHeight="1">
      <c r="A12" s="71"/>
      <c r="B12" s="72"/>
      <c r="C12" s="73"/>
      <c r="D12" s="74"/>
      <c r="E12" s="76" t="s">
        <v>12</v>
      </c>
      <c r="F12" s="77"/>
      <c r="G12" s="77"/>
      <c r="H12" s="78" t="s">
        <v>13</v>
      </c>
      <c r="I12" s="79"/>
      <c r="J12" s="79"/>
    </row>
    <row r="13" spans="1:10">
      <c r="A13" s="71"/>
      <c r="B13" s="72"/>
      <c r="C13" s="73"/>
      <c r="D13" s="74"/>
      <c r="E13" s="74" t="s">
        <v>9</v>
      </c>
      <c r="F13" s="73" t="s">
        <v>14</v>
      </c>
      <c r="G13" s="73" t="s">
        <v>15</v>
      </c>
      <c r="H13" s="74" t="s">
        <v>9</v>
      </c>
      <c r="I13" s="73" t="s">
        <v>14</v>
      </c>
      <c r="J13" s="73" t="s">
        <v>15</v>
      </c>
    </row>
    <row r="14" spans="1:10" ht="72.75" customHeight="1">
      <c r="A14" s="80"/>
      <c r="B14" s="81" t="s">
        <v>94</v>
      </c>
      <c r="C14" s="82" t="s">
        <v>17</v>
      </c>
      <c r="D14" s="83">
        <f t="shared" ref="D14:D77" si="0">E14+H14</f>
        <v>1397.5059999999999</v>
      </c>
      <c r="E14" s="83">
        <f>F14+G14</f>
        <v>1397.5059999999999</v>
      </c>
      <c r="F14" s="83">
        <f>F26+F37+F48+F59+F70</f>
        <v>1397.5059999999999</v>
      </c>
      <c r="G14" s="83"/>
      <c r="H14" s="83">
        <f>I14+J14</f>
        <v>0</v>
      </c>
      <c r="I14" s="83"/>
      <c r="J14" s="83"/>
    </row>
    <row r="15" spans="1:10">
      <c r="A15" s="80"/>
      <c r="B15" s="81"/>
      <c r="C15" s="82" t="s">
        <v>3</v>
      </c>
      <c r="D15" s="83">
        <f t="shared" si="0"/>
        <v>5</v>
      </c>
      <c r="E15" s="83">
        <f t="shared" ref="E15:E46" si="1">F15+G15</f>
        <v>5</v>
      </c>
      <c r="F15" s="83">
        <f>5</f>
        <v>5</v>
      </c>
      <c r="G15" s="83"/>
      <c r="H15" s="83">
        <f t="shared" ref="H15:H78" si="2">I15+J15</f>
        <v>0</v>
      </c>
      <c r="I15" s="83"/>
      <c r="J15" s="84"/>
    </row>
    <row r="16" spans="1:10" ht="30">
      <c r="A16" s="85"/>
      <c r="B16" s="86" t="s">
        <v>18</v>
      </c>
      <c r="C16" s="85" t="s">
        <v>19</v>
      </c>
      <c r="D16" s="83">
        <f t="shared" si="0"/>
        <v>141.45299999999997</v>
      </c>
      <c r="E16" s="83">
        <f t="shared" si="1"/>
        <v>141.45299999999997</v>
      </c>
      <c r="F16" s="87">
        <f>F27+F38+F49+F60+F71</f>
        <v>141.45299999999997</v>
      </c>
      <c r="G16" s="87"/>
      <c r="H16" s="83">
        <f t="shared" si="2"/>
        <v>0</v>
      </c>
      <c r="I16" s="88"/>
      <c r="J16" s="88"/>
    </row>
    <row r="17" spans="1:10">
      <c r="A17" s="85"/>
      <c r="B17" s="86"/>
      <c r="C17" s="85" t="s">
        <v>17</v>
      </c>
      <c r="D17" s="83">
        <f t="shared" si="0"/>
        <v>865.51900000000012</v>
      </c>
      <c r="E17" s="83">
        <f t="shared" si="1"/>
        <v>865.51900000000012</v>
      </c>
      <c r="F17" s="87">
        <f>F28+F39+F50+F61+F72</f>
        <v>865.51900000000012</v>
      </c>
      <c r="G17" s="87"/>
      <c r="H17" s="83">
        <f t="shared" si="2"/>
        <v>0</v>
      </c>
      <c r="I17" s="88"/>
      <c r="J17" s="88"/>
    </row>
    <row r="18" spans="1:10" ht="45">
      <c r="A18" s="85"/>
      <c r="B18" s="86" t="s">
        <v>20</v>
      </c>
      <c r="C18" s="85" t="s">
        <v>2</v>
      </c>
      <c r="D18" s="83">
        <f t="shared" si="0"/>
        <v>423.20000000000005</v>
      </c>
      <c r="E18" s="83">
        <f t="shared" si="1"/>
        <v>423.20000000000005</v>
      </c>
      <c r="F18" s="87">
        <f>F29+F40+F51+F62</f>
        <v>423.20000000000005</v>
      </c>
      <c r="G18" s="87"/>
      <c r="H18" s="83">
        <f t="shared" si="2"/>
        <v>0</v>
      </c>
      <c r="I18" s="88"/>
      <c r="J18" s="88"/>
    </row>
    <row r="19" spans="1:10" ht="30">
      <c r="A19" s="85"/>
      <c r="B19" s="86" t="s">
        <v>21</v>
      </c>
      <c r="C19" s="85" t="s">
        <v>17</v>
      </c>
      <c r="D19" s="83">
        <f t="shared" si="0"/>
        <v>476.90300000000002</v>
      </c>
      <c r="E19" s="83">
        <f t="shared" si="1"/>
        <v>476.90300000000002</v>
      </c>
      <c r="F19" s="87">
        <f>F30+F41+F52+F63</f>
        <v>476.90300000000002</v>
      </c>
      <c r="G19" s="87"/>
      <c r="H19" s="83">
        <f t="shared" si="2"/>
        <v>0</v>
      </c>
      <c r="I19" s="88"/>
      <c r="J19" s="88"/>
    </row>
    <row r="20" spans="1:10" ht="30">
      <c r="A20" s="85"/>
      <c r="B20" s="86" t="s">
        <v>22</v>
      </c>
      <c r="C20" s="85" t="s">
        <v>2</v>
      </c>
      <c r="D20" s="83">
        <f t="shared" si="0"/>
        <v>0</v>
      </c>
      <c r="E20" s="83">
        <f t="shared" si="1"/>
        <v>0</v>
      </c>
      <c r="F20" s="87"/>
      <c r="G20" s="87"/>
      <c r="H20" s="83">
        <f t="shared" si="2"/>
        <v>0</v>
      </c>
      <c r="I20" s="88"/>
      <c r="J20" s="88"/>
    </row>
    <row r="21" spans="1:10">
      <c r="A21" s="85"/>
      <c r="B21" s="86" t="s">
        <v>4</v>
      </c>
      <c r="C21" s="85" t="s">
        <v>17</v>
      </c>
      <c r="D21" s="83">
        <f t="shared" si="0"/>
        <v>0</v>
      </c>
      <c r="E21" s="83">
        <f t="shared" si="1"/>
        <v>0</v>
      </c>
      <c r="F21" s="87"/>
      <c r="G21" s="87"/>
      <c r="H21" s="83">
        <f t="shared" si="2"/>
        <v>0</v>
      </c>
      <c r="I21" s="88"/>
      <c r="J21" s="88"/>
    </row>
    <row r="22" spans="1:10" ht="30">
      <c r="A22" s="85"/>
      <c r="B22" s="86" t="s">
        <v>0</v>
      </c>
      <c r="C22" s="85" t="s">
        <v>3</v>
      </c>
      <c r="D22" s="83">
        <f t="shared" si="0"/>
        <v>0</v>
      </c>
      <c r="E22" s="83">
        <f t="shared" si="1"/>
        <v>0</v>
      </c>
      <c r="F22" s="87"/>
      <c r="G22" s="87"/>
      <c r="H22" s="83">
        <f t="shared" si="2"/>
        <v>0</v>
      </c>
      <c r="I22" s="88"/>
      <c r="J22" s="88"/>
    </row>
    <row r="23" spans="1:10">
      <c r="A23" s="85"/>
      <c r="B23" s="86"/>
      <c r="C23" s="85" t="s">
        <v>17</v>
      </c>
      <c r="D23" s="83">
        <f t="shared" si="0"/>
        <v>0</v>
      </c>
      <c r="E23" s="83">
        <f t="shared" si="1"/>
        <v>0</v>
      </c>
      <c r="F23" s="87"/>
      <c r="G23" s="87"/>
      <c r="H23" s="83">
        <f t="shared" si="2"/>
        <v>0</v>
      </c>
      <c r="I23" s="88"/>
      <c r="J23" s="88"/>
    </row>
    <row r="24" spans="1:10" ht="60">
      <c r="A24" s="85"/>
      <c r="B24" s="86" t="s">
        <v>23</v>
      </c>
      <c r="C24" s="85" t="s">
        <v>17</v>
      </c>
      <c r="D24" s="83">
        <f t="shared" si="0"/>
        <v>55.083999999999996</v>
      </c>
      <c r="E24" s="83">
        <f t="shared" si="1"/>
        <v>55.083999999999996</v>
      </c>
      <c r="F24" s="87">
        <f>F35+F46+F57+F68+F79</f>
        <v>55.083999999999996</v>
      </c>
      <c r="G24" s="87"/>
      <c r="H24" s="83">
        <f t="shared" si="2"/>
        <v>0</v>
      </c>
      <c r="I24" s="88"/>
      <c r="J24" s="88"/>
    </row>
    <row r="25" spans="1:10" ht="30">
      <c r="A25" s="89">
        <v>1</v>
      </c>
      <c r="B25" s="90" t="s">
        <v>67</v>
      </c>
      <c r="C25" s="91" t="s">
        <v>24</v>
      </c>
      <c r="D25" s="83">
        <f t="shared" si="0"/>
        <v>1</v>
      </c>
      <c r="E25" s="83">
        <f>F25+G25</f>
        <v>1</v>
      </c>
      <c r="F25" s="84">
        <v>1</v>
      </c>
      <c r="G25" s="84">
        <v>0</v>
      </c>
      <c r="H25" s="83">
        <f t="shared" si="2"/>
        <v>0</v>
      </c>
      <c r="I25" s="84"/>
      <c r="J25" s="84"/>
    </row>
    <row r="26" spans="1:10">
      <c r="A26" s="91"/>
      <c r="B26" s="90"/>
      <c r="C26" s="91" t="s">
        <v>17</v>
      </c>
      <c r="D26" s="83">
        <f t="shared" si="0"/>
        <v>444.34</v>
      </c>
      <c r="E26" s="83">
        <f t="shared" si="1"/>
        <v>444.34</v>
      </c>
      <c r="F26" s="84">
        <f>F28+F30+F32+F34+F35</f>
        <v>444.34</v>
      </c>
      <c r="G26" s="84">
        <f>G28+G30+G32+G34+G35</f>
        <v>0</v>
      </c>
      <c r="H26" s="83">
        <f t="shared" si="2"/>
        <v>0</v>
      </c>
      <c r="I26" s="84"/>
      <c r="J26" s="84"/>
    </row>
    <row r="27" spans="1:10" ht="30">
      <c r="A27" s="92" t="s">
        <v>73</v>
      </c>
      <c r="B27" s="93" t="s">
        <v>26</v>
      </c>
      <c r="C27" s="94" t="s">
        <v>19</v>
      </c>
      <c r="D27" s="83">
        <f t="shared" si="0"/>
        <v>36.979999999999997</v>
      </c>
      <c r="E27" s="83">
        <f t="shared" si="1"/>
        <v>36.979999999999997</v>
      </c>
      <c r="F27" s="95">
        <v>36.979999999999997</v>
      </c>
      <c r="G27" s="96"/>
      <c r="H27" s="83">
        <f t="shared" si="2"/>
        <v>0</v>
      </c>
      <c r="I27" s="97"/>
      <c r="J27" s="97"/>
    </row>
    <row r="28" spans="1:10">
      <c r="A28" s="94"/>
      <c r="B28" s="93"/>
      <c r="C28" s="94" t="s">
        <v>17</v>
      </c>
      <c r="D28" s="83">
        <f t="shared" si="0"/>
        <v>274.00400000000002</v>
      </c>
      <c r="E28" s="83">
        <f t="shared" si="1"/>
        <v>274.00400000000002</v>
      </c>
      <c r="F28" s="96">
        <v>274.00400000000002</v>
      </c>
      <c r="G28" s="96"/>
      <c r="H28" s="83">
        <f t="shared" si="2"/>
        <v>0</v>
      </c>
      <c r="I28" s="97"/>
      <c r="J28" s="97"/>
    </row>
    <row r="29" spans="1:10" ht="45">
      <c r="A29" s="92" t="s">
        <v>74</v>
      </c>
      <c r="B29" s="93" t="s">
        <v>20</v>
      </c>
      <c r="C29" s="94" t="s">
        <v>2</v>
      </c>
      <c r="D29" s="83">
        <f t="shared" si="0"/>
        <v>92.4</v>
      </c>
      <c r="E29" s="83">
        <f t="shared" si="1"/>
        <v>92.4</v>
      </c>
      <c r="F29" s="97">
        <v>92.4</v>
      </c>
      <c r="G29" s="97"/>
      <c r="H29" s="83">
        <f t="shared" si="2"/>
        <v>0</v>
      </c>
      <c r="I29" s="97"/>
      <c r="J29" s="97"/>
    </row>
    <row r="30" spans="1:10" ht="30">
      <c r="A30" s="94"/>
      <c r="B30" s="93" t="s">
        <v>21</v>
      </c>
      <c r="C30" s="94" t="s">
        <v>17</v>
      </c>
      <c r="D30" s="83">
        <f t="shared" si="0"/>
        <v>140.72200000000001</v>
      </c>
      <c r="E30" s="83">
        <f t="shared" si="1"/>
        <v>140.72200000000001</v>
      </c>
      <c r="F30" s="97">
        <f>140.722</f>
        <v>140.72200000000001</v>
      </c>
      <c r="G30" s="97"/>
      <c r="H30" s="83">
        <f t="shared" si="2"/>
        <v>0</v>
      </c>
      <c r="I30" s="97"/>
      <c r="J30" s="97"/>
    </row>
    <row r="31" spans="1:10" ht="30">
      <c r="A31" s="92" t="s">
        <v>75</v>
      </c>
      <c r="B31" s="93" t="s">
        <v>22</v>
      </c>
      <c r="C31" s="94" t="s">
        <v>2</v>
      </c>
      <c r="D31" s="83">
        <f t="shared" si="0"/>
        <v>0</v>
      </c>
      <c r="E31" s="83">
        <f t="shared" si="1"/>
        <v>0</v>
      </c>
      <c r="F31" s="97"/>
      <c r="G31" s="97"/>
      <c r="H31" s="83">
        <f t="shared" si="2"/>
        <v>0</v>
      </c>
      <c r="I31" s="97"/>
      <c r="J31" s="97"/>
    </row>
    <row r="32" spans="1:10">
      <c r="A32" s="94"/>
      <c r="B32" s="93" t="s">
        <v>4</v>
      </c>
      <c r="C32" s="94" t="s">
        <v>17</v>
      </c>
      <c r="D32" s="83">
        <f t="shared" si="0"/>
        <v>0</v>
      </c>
      <c r="E32" s="83">
        <f t="shared" si="1"/>
        <v>0</v>
      </c>
      <c r="F32" s="97"/>
      <c r="G32" s="97"/>
      <c r="H32" s="83">
        <f t="shared" si="2"/>
        <v>0</v>
      </c>
      <c r="I32" s="97"/>
      <c r="J32" s="97"/>
    </row>
    <row r="33" spans="1:10" ht="30">
      <c r="A33" s="92" t="s">
        <v>76</v>
      </c>
      <c r="B33" s="93" t="s">
        <v>0</v>
      </c>
      <c r="C33" s="94" t="s">
        <v>3</v>
      </c>
      <c r="D33" s="83">
        <f t="shared" si="0"/>
        <v>0</v>
      </c>
      <c r="E33" s="83">
        <f t="shared" si="1"/>
        <v>0</v>
      </c>
      <c r="F33" s="97"/>
      <c r="G33" s="97"/>
      <c r="H33" s="83">
        <f t="shared" si="2"/>
        <v>0</v>
      </c>
      <c r="I33" s="97"/>
      <c r="J33" s="97"/>
    </row>
    <row r="34" spans="1:10">
      <c r="A34" s="94"/>
      <c r="B34" s="93"/>
      <c r="C34" s="94" t="s">
        <v>17</v>
      </c>
      <c r="D34" s="83">
        <f t="shared" si="0"/>
        <v>0</v>
      </c>
      <c r="E34" s="83">
        <f t="shared" si="1"/>
        <v>0</v>
      </c>
      <c r="F34" s="97"/>
      <c r="G34" s="97"/>
      <c r="H34" s="83">
        <f t="shared" si="2"/>
        <v>0</v>
      </c>
      <c r="I34" s="97"/>
      <c r="J34" s="97"/>
    </row>
    <row r="35" spans="1:10" ht="45">
      <c r="A35" s="92" t="s">
        <v>77</v>
      </c>
      <c r="B35" s="93" t="s">
        <v>1</v>
      </c>
      <c r="C35" s="94" t="s">
        <v>17</v>
      </c>
      <c r="D35" s="83">
        <f t="shared" si="0"/>
        <v>29.614000000000001</v>
      </c>
      <c r="E35" s="83">
        <f t="shared" si="1"/>
        <v>29.614000000000001</v>
      </c>
      <c r="F35" s="97">
        <v>29.614000000000001</v>
      </c>
      <c r="G35" s="97"/>
      <c r="H35" s="83">
        <f t="shared" si="2"/>
        <v>0</v>
      </c>
      <c r="I35" s="97"/>
      <c r="J35" s="97"/>
    </row>
    <row r="36" spans="1:10" ht="30">
      <c r="A36" s="89">
        <v>2</v>
      </c>
      <c r="B36" s="90" t="s">
        <v>68</v>
      </c>
      <c r="C36" s="91" t="s">
        <v>24</v>
      </c>
      <c r="D36" s="83">
        <f t="shared" si="0"/>
        <v>1</v>
      </c>
      <c r="E36" s="83">
        <f t="shared" si="1"/>
        <v>1</v>
      </c>
      <c r="F36" s="84">
        <v>1</v>
      </c>
      <c r="G36" s="84"/>
      <c r="H36" s="83">
        <f t="shared" si="2"/>
        <v>0</v>
      </c>
      <c r="I36" s="84"/>
      <c r="J36" s="84"/>
    </row>
    <row r="37" spans="1:10">
      <c r="A37" s="91"/>
      <c r="B37" s="90"/>
      <c r="C37" s="91" t="s">
        <v>17</v>
      </c>
      <c r="D37" s="83">
        <f t="shared" si="0"/>
        <v>268.94100000000003</v>
      </c>
      <c r="E37" s="83">
        <f t="shared" si="1"/>
        <v>268.94100000000003</v>
      </c>
      <c r="F37" s="84">
        <f>F39+F41+F46</f>
        <v>268.94100000000003</v>
      </c>
      <c r="G37" s="84">
        <f>G39+G41+G43+G45+G46</f>
        <v>0</v>
      </c>
      <c r="H37" s="83">
        <f t="shared" si="2"/>
        <v>0</v>
      </c>
      <c r="I37" s="84"/>
      <c r="J37" s="84"/>
    </row>
    <row r="38" spans="1:10" ht="30">
      <c r="A38" s="92" t="s">
        <v>78</v>
      </c>
      <c r="B38" s="93" t="s">
        <v>26</v>
      </c>
      <c r="C38" s="94" t="s">
        <v>19</v>
      </c>
      <c r="D38" s="83">
        <f t="shared" si="0"/>
        <v>18.849</v>
      </c>
      <c r="E38" s="83">
        <f t="shared" si="1"/>
        <v>18.849</v>
      </c>
      <c r="F38" s="95">
        <v>18.849</v>
      </c>
      <c r="G38" s="96"/>
      <c r="H38" s="83">
        <f t="shared" si="2"/>
        <v>0</v>
      </c>
      <c r="I38" s="97"/>
      <c r="J38" s="97"/>
    </row>
    <row r="39" spans="1:10">
      <c r="A39" s="94"/>
      <c r="B39" s="93"/>
      <c r="C39" s="94" t="s">
        <v>17</v>
      </c>
      <c r="D39" s="83">
        <f t="shared" si="0"/>
        <v>188.76300000000001</v>
      </c>
      <c r="E39" s="83">
        <f t="shared" si="1"/>
        <v>188.76300000000001</v>
      </c>
      <c r="F39" s="96">
        <v>188.76300000000001</v>
      </c>
      <c r="G39" s="96"/>
      <c r="H39" s="83">
        <f t="shared" si="2"/>
        <v>0</v>
      </c>
      <c r="I39" s="97"/>
      <c r="J39" s="97"/>
    </row>
    <row r="40" spans="1:10" ht="45">
      <c r="A40" s="92" t="s">
        <v>79</v>
      </c>
      <c r="B40" s="93" t="s">
        <v>20</v>
      </c>
      <c r="C40" s="94" t="s">
        <v>2</v>
      </c>
      <c r="D40" s="83">
        <f t="shared" si="0"/>
        <v>50.4</v>
      </c>
      <c r="E40" s="83">
        <f t="shared" si="1"/>
        <v>50.4</v>
      </c>
      <c r="F40" s="97">
        <v>50.4</v>
      </c>
      <c r="G40" s="97"/>
      <c r="H40" s="83">
        <f t="shared" si="2"/>
        <v>0</v>
      </c>
      <c r="I40" s="97"/>
      <c r="J40" s="97"/>
    </row>
    <row r="41" spans="1:10" ht="30">
      <c r="A41" s="94"/>
      <c r="B41" s="93" t="s">
        <v>21</v>
      </c>
      <c r="C41" s="94" t="s">
        <v>17</v>
      </c>
      <c r="D41" s="83">
        <f t="shared" si="0"/>
        <v>71.765000000000001</v>
      </c>
      <c r="E41" s="83">
        <f t="shared" si="1"/>
        <v>71.765000000000001</v>
      </c>
      <c r="F41" s="97">
        <v>71.765000000000001</v>
      </c>
      <c r="G41" s="97"/>
      <c r="H41" s="83">
        <f t="shared" si="2"/>
        <v>0</v>
      </c>
      <c r="I41" s="97"/>
      <c r="J41" s="97"/>
    </row>
    <row r="42" spans="1:10" ht="30">
      <c r="A42" s="92" t="s">
        <v>80</v>
      </c>
      <c r="B42" s="93" t="s">
        <v>22</v>
      </c>
      <c r="C42" s="94" t="s">
        <v>2</v>
      </c>
      <c r="D42" s="83">
        <f t="shared" si="0"/>
        <v>0</v>
      </c>
      <c r="E42" s="83">
        <f t="shared" si="1"/>
        <v>0</v>
      </c>
      <c r="F42" s="97"/>
      <c r="G42" s="97"/>
      <c r="H42" s="83">
        <f t="shared" si="2"/>
        <v>0</v>
      </c>
      <c r="I42" s="97"/>
      <c r="J42" s="97"/>
    </row>
    <row r="43" spans="1:10">
      <c r="A43" s="94"/>
      <c r="B43" s="93" t="s">
        <v>4</v>
      </c>
      <c r="C43" s="94" t="s">
        <v>17</v>
      </c>
      <c r="D43" s="83">
        <f t="shared" si="0"/>
        <v>0</v>
      </c>
      <c r="E43" s="83">
        <f t="shared" si="1"/>
        <v>0</v>
      </c>
      <c r="F43" s="97"/>
      <c r="G43" s="97"/>
      <c r="H43" s="83">
        <f t="shared" si="2"/>
        <v>0</v>
      </c>
      <c r="I43" s="97"/>
      <c r="J43" s="97"/>
    </row>
    <row r="44" spans="1:10" ht="30">
      <c r="A44" s="92" t="s">
        <v>81</v>
      </c>
      <c r="B44" s="93" t="s">
        <v>0</v>
      </c>
      <c r="C44" s="94" t="s">
        <v>3</v>
      </c>
      <c r="D44" s="83">
        <f t="shared" si="0"/>
        <v>0</v>
      </c>
      <c r="E44" s="83">
        <f t="shared" si="1"/>
        <v>0</v>
      </c>
      <c r="F44" s="97"/>
      <c r="G44" s="97"/>
      <c r="H44" s="83">
        <f t="shared" si="2"/>
        <v>0</v>
      </c>
      <c r="I44" s="97"/>
      <c r="J44" s="97"/>
    </row>
    <row r="45" spans="1:10">
      <c r="A45" s="94"/>
      <c r="B45" s="93"/>
      <c r="C45" s="94" t="s">
        <v>17</v>
      </c>
      <c r="D45" s="83">
        <f t="shared" si="0"/>
        <v>0</v>
      </c>
      <c r="E45" s="83">
        <f t="shared" si="1"/>
        <v>0</v>
      </c>
      <c r="F45" s="97"/>
      <c r="G45" s="97"/>
      <c r="H45" s="83">
        <f t="shared" si="2"/>
        <v>0</v>
      </c>
      <c r="I45" s="97"/>
      <c r="J45" s="97"/>
    </row>
    <row r="46" spans="1:10" ht="45">
      <c r="A46" s="92" t="s">
        <v>82</v>
      </c>
      <c r="B46" s="93" t="s">
        <v>1</v>
      </c>
      <c r="C46" s="94" t="s">
        <v>17</v>
      </c>
      <c r="D46" s="83">
        <f t="shared" si="0"/>
        <v>8.4130000000000003</v>
      </c>
      <c r="E46" s="83">
        <f t="shared" si="1"/>
        <v>8.4130000000000003</v>
      </c>
      <c r="F46" s="97">
        <v>8.4130000000000003</v>
      </c>
      <c r="G46" s="97"/>
      <c r="H46" s="83">
        <f t="shared" si="2"/>
        <v>0</v>
      </c>
      <c r="I46" s="97"/>
      <c r="J46" s="97"/>
    </row>
    <row r="47" spans="1:10">
      <c r="A47" s="14">
        <v>3</v>
      </c>
      <c r="B47" s="54" t="s">
        <v>86</v>
      </c>
      <c r="C47" s="55" t="s">
        <v>24</v>
      </c>
      <c r="D47" s="49">
        <f t="shared" si="0"/>
        <v>1</v>
      </c>
      <c r="E47" s="49">
        <f>F47+G47</f>
        <v>1</v>
      </c>
      <c r="F47" s="56">
        <v>1</v>
      </c>
      <c r="G47" s="56"/>
      <c r="H47" s="49">
        <f t="shared" si="2"/>
        <v>0</v>
      </c>
      <c r="I47" s="56"/>
      <c r="J47" s="18"/>
    </row>
    <row r="48" spans="1:10">
      <c r="A48" s="16"/>
      <c r="B48" s="54"/>
      <c r="C48" s="55" t="s">
        <v>17</v>
      </c>
      <c r="D48" s="49">
        <f t="shared" si="0"/>
        <v>270.54700000000003</v>
      </c>
      <c r="E48" s="49">
        <f t="shared" ref="E48:E69" si="3">F48+G48</f>
        <v>270.54700000000003</v>
      </c>
      <c r="F48" s="56">
        <f>F50+F52+F57</f>
        <v>270.54700000000003</v>
      </c>
      <c r="G48" s="56"/>
      <c r="H48" s="49">
        <f t="shared" si="2"/>
        <v>0</v>
      </c>
      <c r="I48" s="56"/>
      <c r="J48" s="18"/>
    </row>
    <row r="49" spans="1:10" ht="24">
      <c r="A49" s="27" t="s">
        <v>88</v>
      </c>
      <c r="B49" s="57" t="s">
        <v>26</v>
      </c>
      <c r="C49" s="58" t="s">
        <v>19</v>
      </c>
      <c r="D49" s="49">
        <f t="shared" si="0"/>
        <v>31.003</v>
      </c>
      <c r="E49" s="49">
        <f>F49+G49</f>
        <v>31.003</v>
      </c>
      <c r="F49" s="59">
        <v>31.003</v>
      </c>
      <c r="G49" s="60"/>
      <c r="H49" s="49">
        <f t="shared" si="2"/>
        <v>0</v>
      </c>
      <c r="I49" s="61"/>
      <c r="J49" s="26"/>
    </row>
    <row r="50" spans="1:10">
      <c r="A50" s="23"/>
      <c r="B50" s="57"/>
      <c r="C50" s="58" t="s">
        <v>17</v>
      </c>
      <c r="D50" s="49">
        <f t="shared" si="0"/>
        <v>145.047</v>
      </c>
      <c r="E50" s="49">
        <f t="shared" si="3"/>
        <v>145.047</v>
      </c>
      <c r="F50" s="60">
        <v>145.047</v>
      </c>
      <c r="G50" s="60"/>
      <c r="H50" s="49">
        <f t="shared" si="2"/>
        <v>0</v>
      </c>
      <c r="I50" s="61"/>
      <c r="J50" s="26"/>
    </row>
    <row r="51" spans="1:10" ht="24">
      <c r="A51" s="27" t="s">
        <v>89</v>
      </c>
      <c r="B51" s="57" t="s">
        <v>20</v>
      </c>
      <c r="C51" s="58" t="s">
        <v>2</v>
      </c>
      <c r="D51" s="49">
        <f t="shared" si="0"/>
        <v>126</v>
      </c>
      <c r="E51" s="49">
        <f t="shared" si="3"/>
        <v>126</v>
      </c>
      <c r="F51" s="61">
        <v>126</v>
      </c>
      <c r="G51" s="61"/>
      <c r="H51" s="49">
        <f t="shared" si="2"/>
        <v>0</v>
      </c>
      <c r="I51" s="61"/>
      <c r="J51" s="26"/>
    </row>
    <row r="52" spans="1:10">
      <c r="A52" s="23"/>
      <c r="B52" s="57" t="s">
        <v>21</v>
      </c>
      <c r="C52" s="58" t="s">
        <v>17</v>
      </c>
      <c r="D52" s="49">
        <f t="shared" si="0"/>
        <v>118.881</v>
      </c>
      <c r="E52" s="49">
        <f t="shared" si="3"/>
        <v>118.881</v>
      </c>
      <c r="F52" s="61">
        <v>118.881</v>
      </c>
      <c r="G52" s="61"/>
      <c r="H52" s="49">
        <f t="shared" si="2"/>
        <v>0</v>
      </c>
      <c r="I52" s="61"/>
      <c r="J52" s="26"/>
    </row>
    <row r="53" spans="1:10" ht="24">
      <c r="A53" s="27" t="s">
        <v>90</v>
      </c>
      <c r="B53" s="57" t="s">
        <v>22</v>
      </c>
      <c r="C53" s="58" t="s">
        <v>2</v>
      </c>
      <c r="D53" s="49">
        <f t="shared" si="0"/>
        <v>0</v>
      </c>
      <c r="E53" s="49">
        <f t="shared" si="3"/>
        <v>0</v>
      </c>
      <c r="F53" s="61"/>
      <c r="G53" s="61"/>
      <c r="H53" s="49">
        <f t="shared" si="2"/>
        <v>0</v>
      </c>
      <c r="I53" s="61"/>
      <c r="J53" s="26"/>
    </row>
    <row r="54" spans="1:10">
      <c r="A54" s="23"/>
      <c r="B54" s="57" t="s">
        <v>4</v>
      </c>
      <c r="C54" s="58" t="s">
        <v>17</v>
      </c>
      <c r="D54" s="49">
        <f t="shared" si="0"/>
        <v>0</v>
      </c>
      <c r="E54" s="49">
        <f t="shared" si="3"/>
        <v>0</v>
      </c>
      <c r="F54" s="61"/>
      <c r="G54" s="61"/>
      <c r="H54" s="49">
        <f t="shared" si="2"/>
        <v>0</v>
      </c>
      <c r="I54" s="61"/>
      <c r="J54" s="26"/>
    </row>
    <row r="55" spans="1:10">
      <c r="A55" s="27" t="s">
        <v>91</v>
      </c>
      <c r="B55" s="57" t="s">
        <v>0</v>
      </c>
      <c r="C55" s="58" t="s">
        <v>3</v>
      </c>
      <c r="D55" s="49">
        <f t="shared" si="0"/>
        <v>0</v>
      </c>
      <c r="E55" s="49">
        <f t="shared" si="3"/>
        <v>0</v>
      </c>
      <c r="F55" s="61"/>
      <c r="G55" s="61"/>
      <c r="H55" s="49">
        <f t="shared" si="2"/>
        <v>0</v>
      </c>
      <c r="I55" s="61"/>
      <c r="J55" s="26"/>
    </row>
    <row r="56" spans="1:10">
      <c r="A56" s="23"/>
      <c r="B56" s="57"/>
      <c r="C56" s="58" t="s">
        <v>17</v>
      </c>
      <c r="D56" s="49">
        <f t="shared" si="0"/>
        <v>0</v>
      </c>
      <c r="E56" s="49">
        <f t="shared" si="3"/>
        <v>0</v>
      </c>
      <c r="F56" s="61"/>
      <c r="G56" s="61"/>
      <c r="H56" s="49">
        <f t="shared" si="2"/>
        <v>0</v>
      </c>
      <c r="I56" s="61"/>
      <c r="J56" s="26"/>
    </row>
    <row r="57" spans="1:10" ht="36">
      <c r="A57" s="27" t="s">
        <v>92</v>
      </c>
      <c r="B57" s="57" t="s">
        <v>1</v>
      </c>
      <c r="C57" s="58" t="s">
        <v>17</v>
      </c>
      <c r="D57" s="49">
        <f t="shared" si="0"/>
        <v>6.6189999999999998</v>
      </c>
      <c r="E57" s="49">
        <f t="shared" si="3"/>
        <v>6.6189999999999998</v>
      </c>
      <c r="F57" s="61">
        <v>6.6189999999999998</v>
      </c>
      <c r="G57" s="61"/>
      <c r="H57" s="49">
        <f t="shared" si="2"/>
        <v>0</v>
      </c>
      <c r="I57" s="61"/>
      <c r="J57" s="26"/>
    </row>
    <row r="58" spans="1:10">
      <c r="A58" s="14">
        <v>4</v>
      </c>
      <c r="B58" s="54" t="s">
        <v>87</v>
      </c>
      <c r="C58" s="55" t="s">
        <v>24</v>
      </c>
      <c r="D58" s="49">
        <f t="shared" si="0"/>
        <v>1</v>
      </c>
      <c r="E58" s="49">
        <f t="shared" si="3"/>
        <v>1</v>
      </c>
      <c r="F58" s="56">
        <v>1</v>
      </c>
      <c r="G58" s="56"/>
      <c r="H58" s="49">
        <f t="shared" si="2"/>
        <v>0</v>
      </c>
      <c r="I58" s="56"/>
      <c r="J58" s="18"/>
    </row>
    <row r="59" spans="1:10">
      <c r="A59" s="16"/>
      <c r="B59" s="54"/>
      <c r="C59" s="55" t="s">
        <v>17</v>
      </c>
      <c r="D59" s="49">
        <f t="shared" si="0"/>
        <v>311.87499999999994</v>
      </c>
      <c r="E59" s="49">
        <f>F59+G59</f>
        <v>311.87499999999994</v>
      </c>
      <c r="F59" s="56">
        <f>F61+F63+F65+F67+F68</f>
        <v>311.87499999999994</v>
      </c>
      <c r="G59" s="56"/>
      <c r="H59" s="49">
        <f t="shared" si="2"/>
        <v>0</v>
      </c>
      <c r="I59" s="56"/>
      <c r="J59" s="18"/>
    </row>
    <row r="60" spans="1:10" ht="24">
      <c r="A60" s="27" t="s">
        <v>95</v>
      </c>
      <c r="B60" s="57" t="s">
        <v>26</v>
      </c>
      <c r="C60" s="58" t="s">
        <v>19</v>
      </c>
      <c r="D60" s="49">
        <f t="shared" si="0"/>
        <v>31.620999999999999</v>
      </c>
      <c r="E60" s="49">
        <f>F60+G60</f>
        <v>31.620999999999999</v>
      </c>
      <c r="F60" s="59">
        <v>31.620999999999999</v>
      </c>
      <c r="G60" s="60"/>
      <c r="H60" s="49">
        <f t="shared" si="2"/>
        <v>0</v>
      </c>
      <c r="I60" s="61"/>
      <c r="J60" s="26"/>
    </row>
    <row r="61" spans="1:10">
      <c r="A61" s="23"/>
      <c r="B61" s="57"/>
      <c r="C61" s="58" t="s">
        <v>17</v>
      </c>
      <c r="D61" s="49">
        <f t="shared" si="0"/>
        <v>158.702</v>
      </c>
      <c r="E61" s="49">
        <f t="shared" si="3"/>
        <v>158.702</v>
      </c>
      <c r="F61" s="60">
        <v>158.702</v>
      </c>
      <c r="G61" s="60"/>
      <c r="H61" s="49">
        <f t="shared" si="2"/>
        <v>0</v>
      </c>
      <c r="I61" s="61"/>
      <c r="J61" s="26"/>
    </row>
    <row r="62" spans="1:10" ht="24">
      <c r="A62" s="27" t="s">
        <v>96</v>
      </c>
      <c r="B62" s="57" t="s">
        <v>20</v>
      </c>
      <c r="C62" s="58" t="s">
        <v>2</v>
      </c>
      <c r="D62" s="49">
        <f t="shared" si="0"/>
        <v>154.4</v>
      </c>
      <c r="E62" s="49">
        <f t="shared" si="3"/>
        <v>154.4</v>
      </c>
      <c r="F62" s="61">
        <v>154.4</v>
      </c>
      <c r="G62" s="61"/>
      <c r="H62" s="49">
        <f t="shared" si="2"/>
        <v>0</v>
      </c>
      <c r="I62" s="61"/>
      <c r="J62" s="26"/>
    </row>
    <row r="63" spans="1:10">
      <c r="A63" s="23"/>
      <c r="B63" s="57" t="s">
        <v>21</v>
      </c>
      <c r="C63" s="58" t="s">
        <v>17</v>
      </c>
      <c r="D63" s="49">
        <f t="shared" si="0"/>
        <v>145.535</v>
      </c>
      <c r="E63" s="49">
        <f t="shared" si="3"/>
        <v>145.535</v>
      </c>
      <c r="F63" s="61">
        <v>145.535</v>
      </c>
      <c r="G63" s="61"/>
      <c r="H63" s="49">
        <f t="shared" si="2"/>
        <v>0</v>
      </c>
      <c r="I63" s="61"/>
      <c r="J63" s="26"/>
    </row>
    <row r="64" spans="1:10" ht="24">
      <c r="A64" s="27" t="s">
        <v>97</v>
      </c>
      <c r="B64" s="57" t="s">
        <v>22</v>
      </c>
      <c r="C64" s="58" t="s">
        <v>2</v>
      </c>
      <c r="D64" s="49">
        <f t="shared" si="0"/>
        <v>0</v>
      </c>
      <c r="E64" s="49">
        <f t="shared" si="3"/>
        <v>0</v>
      </c>
      <c r="F64" s="61"/>
      <c r="G64" s="61"/>
      <c r="H64" s="49">
        <f t="shared" si="2"/>
        <v>0</v>
      </c>
      <c r="I64" s="61"/>
      <c r="J64" s="26"/>
    </row>
    <row r="65" spans="1:10">
      <c r="A65" s="23"/>
      <c r="B65" s="57" t="s">
        <v>4</v>
      </c>
      <c r="C65" s="58" t="s">
        <v>17</v>
      </c>
      <c r="D65" s="49">
        <f t="shared" si="0"/>
        <v>0</v>
      </c>
      <c r="E65" s="49">
        <f t="shared" si="3"/>
        <v>0</v>
      </c>
      <c r="F65" s="61"/>
      <c r="G65" s="61"/>
      <c r="H65" s="49">
        <f t="shared" si="2"/>
        <v>0</v>
      </c>
      <c r="I65" s="61"/>
      <c r="J65" s="26"/>
    </row>
    <row r="66" spans="1:10">
      <c r="A66" s="27" t="s">
        <v>98</v>
      </c>
      <c r="B66" s="57" t="s">
        <v>0</v>
      </c>
      <c r="C66" s="58" t="s">
        <v>3</v>
      </c>
      <c r="D66" s="49">
        <f t="shared" si="0"/>
        <v>0</v>
      </c>
      <c r="E66" s="49">
        <f t="shared" si="3"/>
        <v>0</v>
      </c>
      <c r="F66" s="61"/>
      <c r="G66" s="61"/>
      <c r="H66" s="49">
        <f t="shared" si="2"/>
        <v>0</v>
      </c>
      <c r="I66" s="61"/>
      <c r="J66" s="26"/>
    </row>
    <row r="67" spans="1:10">
      <c r="A67" s="23"/>
      <c r="B67" s="57"/>
      <c r="C67" s="58" t="s">
        <v>17</v>
      </c>
      <c r="D67" s="49">
        <f t="shared" si="0"/>
        <v>0</v>
      </c>
      <c r="E67" s="49">
        <f t="shared" si="3"/>
        <v>0</v>
      </c>
      <c r="F67" s="61"/>
      <c r="G67" s="61"/>
      <c r="H67" s="49">
        <f t="shared" si="2"/>
        <v>0</v>
      </c>
      <c r="I67" s="61"/>
      <c r="J67" s="26"/>
    </row>
    <row r="68" spans="1:10" ht="36">
      <c r="A68" s="27" t="s">
        <v>99</v>
      </c>
      <c r="B68" s="57" t="s">
        <v>1</v>
      </c>
      <c r="C68" s="58" t="s">
        <v>17</v>
      </c>
      <c r="D68" s="49">
        <f t="shared" si="0"/>
        <v>7.6379999999999999</v>
      </c>
      <c r="E68" s="49">
        <f t="shared" si="3"/>
        <v>7.6379999999999999</v>
      </c>
      <c r="F68" s="61">
        <v>7.6379999999999999</v>
      </c>
      <c r="G68" s="61"/>
      <c r="H68" s="49">
        <f t="shared" si="2"/>
        <v>0</v>
      </c>
      <c r="I68" s="61"/>
      <c r="J68" s="26"/>
    </row>
    <row r="69" spans="1:10">
      <c r="A69" s="14">
        <v>5</v>
      </c>
      <c r="B69" s="54" t="s">
        <v>93</v>
      </c>
      <c r="C69" s="55" t="s">
        <v>24</v>
      </c>
      <c r="D69" s="49">
        <f t="shared" si="0"/>
        <v>1</v>
      </c>
      <c r="E69" s="49">
        <f t="shared" si="3"/>
        <v>1</v>
      </c>
      <c r="F69" s="56">
        <v>1</v>
      </c>
      <c r="G69" s="56"/>
      <c r="H69" s="49">
        <f t="shared" si="2"/>
        <v>0</v>
      </c>
      <c r="I69" s="56"/>
      <c r="J69" s="18"/>
    </row>
    <row r="70" spans="1:10">
      <c r="A70" s="16"/>
      <c r="B70" s="54"/>
      <c r="C70" s="55" t="s">
        <v>17</v>
      </c>
      <c r="D70" s="49">
        <f t="shared" si="0"/>
        <v>101.803</v>
      </c>
      <c r="E70" s="49">
        <f>F70+G70</f>
        <v>101.803</v>
      </c>
      <c r="F70" s="56">
        <f>F72+F74+F76+F78+F79</f>
        <v>101.803</v>
      </c>
      <c r="G70" s="56"/>
      <c r="H70" s="49">
        <f t="shared" si="2"/>
        <v>0</v>
      </c>
      <c r="I70" s="56"/>
      <c r="J70" s="18"/>
    </row>
    <row r="71" spans="1:10" ht="24">
      <c r="A71" s="27" t="s">
        <v>46</v>
      </c>
      <c r="B71" s="57" t="s">
        <v>26</v>
      </c>
      <c r="C71" s="58" t="s">
        <v>19</v>
      </c>
      <c r="D71" s="49">
        <f t="shared" si="0"/>
        <v>23</v>
      </c>
      <c r="E71" s="49">
        <f>F71+G71</f>
        <v>23</v>
      </c>
      <c r="F71" s="59">
        <v>23</v>
      </c>
      <c r="G71" s="60"/>
      <c r="H71" s="49">
        <f t="shared" si="2"/>
        <v>0</v>
      </c>
      <c r="I71" s="61"/>
      <c r="J71" s="26"/>
    </row>
    <row r="72" spans="1:10">
      <c r="A72" s="23"/>
      <c r="B72" s="57"/>
      <c r="C72" s="58" t="s">
        <v>17</v>
      </c>
      <c r="D72" s="49">
        <f t="shared" si="0"/>
        <v>99.003</v>
      </c>
      <c r="E72" s="49">
        <f t="shared" ref="E72:E79" si="4">F72+G72</f>
        <v>99.003</v>
      </c>
      <c r="F72" s="60">
        <v>99.003</v>
      </c>
      <c r="G72" s="60"/>
      <c r="H72" s="49">
        <f t="shared" si="2"/>
        <v>0</v>
      </c>
      <c r="I72" s="61"/>
      <c r="J72" s="26"/>
    </row>
    <row r="73" spans="1:10" ht="24">
      <c r="A73" s="27" t="s">
        <v>47</v>
      </c>
      <c r="B73" s="57" t="s">
        <v>20</v>
      </c>
      <c r="C73" s="58" t="s">
        <v>2</v>
      </c>
      <c r="D73" s="49">
        <f t="shared" si="0"/>
        <v>0</v>
      </c>
      <c r="E73" s="49">
        <f t="shared" si="4"/>
        <v>0</v>
      </c>
      <c r="F73" s="61"/>
      <c r="G73" s="61"/>
      <c r="H73" s="49">
        <f t="shared" si="2"/>
        <v>0</v>
      </c>
      <c r="I73" s="61"/>
      <c r="J73" s="26"/>
    </row>
    <row r="74" spans="1:10">
      <c r="A74" s="23"/>
      <c r="B74" s="57" t="s">
        <v>21</v>
      </c>
      <c r="C74" s="58" t="s">
        <v>17</v>
      </c>
      <c r="D74" s="49">
        <f t="shared" si="0"/>
        <v>0</v>
      </c>
      <c r="E74" s="49">
        <f t="shared" si="4"/>
        <v>0</v>
      </c>
      <c r="F74" s="61"/>
      <c r="G74" s="61"/>
      <c r="H74" s="49">
        <f t="shared" si="2"/>
        <v>0</v>
      </c>
      <c r="I74" s="61"/>
      <c r="J74" s="26"/>
    </row>
    <row r="75" spans="1:10" ht="24">
      <c r="A75" s="27" t="s">
        <v>48</v>
      </c>
      <c r="B75" s="57" t="s">
        <v>22</v>
      </c>
      <c r="C75" s="58" t="s">
        <v>2</v>
      </c>
      <c r="D75" s="49">
        <f t="shared" si="0"/>
        <v>0</v>
      </c>
      <c r="E75" s="49">
        <f t="shared" si="4"/>
        <v>0</v>
      </c>
      <c r="F75" s="61"/>
      <c r="G75" s="61"/>
      <c r="H75" s="49">
        <f t="shared" si="2"/>
        <v>0</v>
      </c>
      <c r="I75" s="61"/>
      <c r="J75" s="26"/>
    </row>
    <row r="76" spans="1:10">
      <c r="A76" s="23"/>
      <c r="B76" s="57" t="s">
        <v>4</v>
      </c>
      <c r="C76" s="58" t="s">
        <v>17</v>
      </c>
      <c r="D76" s="49">
        <f t="shared" si="0"/>
        <v>0</v>
      </c>
      <c r="E76" s="49">
        <f t="shared" si="4"/>
        <v>0</v>
      </c>
      <c r="F76" s="61"/>
      <c r="G76" s="61"/>
      <c r="H76" s="49">
        <f t="shared" si="2"/>
        <v>0</v>
      </c>
      <c r="I76" s="61"/>
      <c r="J76" s="26"/>
    </row>
    <row r="77" spans="1:10">
      <c r="A77" s="27" t="s">
        <v>49</v>
      </c>
      <c r="B77" s="57" t="s">
        <v>0</v>
      </c>
      <c r="C77" s="58" t="s">
        <v>3</v>
      </c>
      <c r="D77" s="49">
        <f t="shared" si="0"/>
        <v>0</v>
      </c>
      <c r="E77" s="49">
        <f t="shared" si="4"/>
        <v>0</v>
      </c>
      <c r="F77" s="61"/>
      <c r="G77" s="61"/>
      <c r="H77" s="49">
        <f t="shared" si="2"/>
        <v>0</v>
      </c>
      <c r="I77" s="61"/>
      <c r="J77" s="26"/>
    </row>
    <row r="78" spans="1:10">
      <c r="A78" s="23"/>
      <c r="B78" s="57"/>
      <c r="C78" s="58" t="s">
        <v>17</v>
      </c>
      <c r="D78" s="49">
        <f>E78+H78</f>
        <v>0</v>
      </c>
      <c r="E78" s="49">
        <f t="shared" si="4"/>
        <v>0</v>
      </c>
      <c r="F78" s="61"/>
      <c r="G78" s="61"/>
      <c r="H78" s="49">
        <f t="shared" si="2"/>
        <v>0</v>
      </c>
      <c r="I78" s="61"/>
      <c r="J78" s="26"/>
    </row>
    <row r="79" spans="1:10" ht="36">
      <c r="A79" s="27" t="s">
        <v>50</v>
      </c>
      <c r="B79" s="57" t="s">
        <v>1</v>
      </c>
      <c r="C79" s="58" t="s">
        <v>17</v>
      </c>
      <c r="D79" s="49">
        <f>E79+H79</f>
        <v>2.8</v>
      </c>
      <c r="E79" s="49">
        <f t="shared" si="4"/>
        <v>2.8</v>
      </c>
      <c r="F79" s="61">
        <v>2.8</v>
      </c>
      <c r="G79" s="61"/>
      <c r="H79" s="49">
        <f>I79+J79</f>
        <v>0</v>
      </c>
      <c r="I79" s="61"/>
      <c r="J79" s="26"/>
    </row>
    <row r="82" spans="1:1">
      <c r="A82" t="s">
        <v>72</v>
      </c>
    </row>
    <row r="85" spans="1:1">
      <c r="A85" t="s">
        <v>61</v>
      </c>
    </row>
  </sheetData>
  <mergeCells count="5">
    <mergeCell ref="E1:J1"/>
    <mergeCell ref="F2:J2"/>
    <mergeCell ref="F3:J3"/>
    <mergeCell ref="F4:J4"/>
    <mergeCell ref="F5:J5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8"/>
  <sheetViews>
    <sheetView topLeftCell="A10" workbookViewId="0">
      <selection activeCell="B27" sqref="B27"/>
    </sheetView>
  </sheetViews>
  <sheetFormatPr defaultRowHeight="15"/>
  <cols>
    <col min="1" max="1" width="3.5703125" customWidth="1"/>
    <col min="2" max="2" width="33" customWidth="1"/>
    <col min="3" max="3" width="6.140625" customWidth="1"/>
    <col min="4" max="4" width="6.5703125" customWidth="1"/>
    <col min="5" max="5" width="9.28515625" customWidth="1"/>
    <col min="6" max="6" width="6.42578125" customWidth="1"/>
    <col min="7" max="7" width="6" customWidth="1"/>
    <col min="8" max="8" width="6.85546875" customWidth="1"/>
    <col min="9" max="9" width="7" customWidth="1"/>
    <col min="10" max="10" width="11" customWidth="1"/>
  </cols>
  <sheetData>
    <row r="1" spans="1:10">
      <c r="A1" s="34"/>
      <c r="B1" s="35"/>
      <c r="C1" s="34"/>
      <c r="D1" s="34"/>
      <c r="E1" s="34"/>
      <c r="F1" s="195" t="s">
        <v>57</v>
      </c>
      <c r="G1" s="195"/>
      <c r="H1" s="195"/>
      <c r="I1" s="195"/>
      <c r="J1" s="195"/>
    </row>
    <row r="2" spans="1:10">
      <c r="A2" s="34"/>
      <c r="B2" s="35"/>
      <c r="C2" s="34"/>
      <c r="D2" s="34"/>
      <c r="E2" s="34"/>
      <c r="F2" s="195" t="s">
        <v>56</v>
      </c>
      <c r="G2" s="195"/>
      <c r="H2" s="195"/>
      <c r="I2" s="195"/>
      <c r="J2" s="195"/>
    </row>
    <row r="3" spans="1:10">
      <c r="A3" s="34"/>
      <c r="B3" s="35"/>
      <c r="C3" s="34"/>
      <c r="D3" s="34"/>
      <c r="E3" s="34"/>
      <c r="F3" s="195" t="s">
        <v>58</v>
      </c>
      <c r="G3" s="195"/>
      <c r="H3" s="195"/>
      <c r="I3" s="195"/>
      <c r="J3" s="195"/>
    </row>
    <row r="4" spans="1:10">
      <c r="A4" s="34"/>
      <c r="B4" s="35"/>
      <c r="C4" s="34"/>
      <c r="D4" s="34"/>
      <c r="E4" s="34"/>
      <c r="F4" s="195" t="s">
        <v>59</v>
      </c>
      <c r="G4" s="195"/>
      <c r="H4" s="195"/>
      <c r="I4" s="195"/>
      <c r="J4" s="195"/>
    </row>
    <row r="5" spans="1:10">
      <c r="A5" s="34"/>
      <c r="B5" s="35"/>
      <c r="C5" s="34"/>
      <c r="D5" s="34"/>
      <c r="E5" s="34"/>
      <c r="F5" s="195" t="s">
        <v>83</v>
      </c>
      <c r="G5" s="195"/>
      <c r="H5" s="195"/>
      <c r="I5" s="195"/>
      <c r="J5" s="195"/>
    </row>
    <row r="6" spans="1:10">
      <c r="A6" s="34"/>
      <c r="B6" s="35"/>
      <c r="C6" s="34"/>
      <c r="D6" s="34"/>
      <c r="E6" s="34"/>
      <c r="F6" s="34"/>
      <c r="G6" s="34"/>
      <c r="H6" s="34"/>
      <c r="I6" s="34"/>
      <c r="J6" s="34"/>
    </row>
    <row r="7" spans="1:10" ht="15.75">
      <c r="A7" s="67" t="s">
        <v>102</v>
      </c>
      <c r="B7" s="67"/>
      <c r="C7" s="67"/>
      <c r="D7" s="67"/>
      <c r="E7" s="67"/>
      <c r="F7" s="67"/>
      <c r="G7" s="67"/>
      <c r="H7" s="67"/>
      <c r="I7" s="67"/>
      <c r="J7" s="67"/>
    </row>
    <row r="8" spans="1:10" ht="15.75">
      <c r="A8" s="68" t="s">
        <v>5</v>
      </c>
      <c r="B8" s="68"/>
      <c r="C8" s="68"/>
      <c r="D8" s="68"/>
      <c r="E8" s="68"/>
      <c r="F8" s="68"/>
      <c r="G8" s="68"/>
      <c r="H8" s="68"/>
      <c r="I8" s="68"/>
      <c r="J8" s="68"/>
    </row>
    <row r="9" spans="1:10">
      <c r="A9" s="2"/>
      <c r="B9" s="3"/>
      <c r="C9" s="4"/>
      <c r="D9" s="5"/>
      <c r="E9" s="6"/>
      <c r="F9" s="6"/>
      <c r="G9" s="6"/>
      <c r="H9" s="5"/>
      <c r="I9" s="6"/>
      <c r="J9" s="6"/>
    </row>
    <row r="10" spans="1:10">
      <c r="A10" s="62" t="s">
        <v>6</v>
      </c>
      <c r="B10" s="66" t="s">
        <v>7</v>
      </c>
      <c r="C10" s="64" t="s">
        <v>8</v>
      </c>
      <c r="D10" s="65" t="s">
        <v>9</v>
      </c>
      <c r="E10" s="11"/>
      <c r="F10" s="11"/>
      <c r="G10" s="11"/>
      <c r="H10" s="11"/>
      <c r="I10" s="11"/>
      <c r="J10" s="11"/>
    </row>
    <row r="11" spans="1:10" ht="127.5">
      <c r="A11" s="7"/>
      <c r="B11" s="8"/>
      <c r="C11" s="9"/>
      <c r="D11" s="10"/>
      <c r="E11" s="45" t="s">
        <v>12</v>
      </c>
      <c r="F11" s="12"/>
      <c r="G11" s="12"/>
      <c r="H11" s="46" t="s">
        <v>13</v>
      </c>
      <c r="I11" s="13"/>
      <c r="J11" s="13"/>
    </row>
    <row r="12" spans="1:10">
      <c r="A12" s="62"/>
      <c r="B12" s="63"/>
      <c r="C12" s="64"/>
      <c r="D12" s="65"/>
      <c r="E12" s="65" t="s">
        <v>9</v>
      </c>
      <c r="F12" s="64" t="s">
        <v>14</v>
      </c>
      <c r="G12" s="64" t="s">
        <v>15</v>
      </c>
      <c r="H12" s="65" t="s">
        <v>9</v>
      </c>
      <c r="I12" s="64" t="s">
        <v>14</v>
      </c>
      <c r="J12" s="64" t="s">
        <v>15</v>
      </c>
    </row>
    <row r="13" spans="1:10" ht="39" customHeight="1">
      <c r="A13" s="36"/>
      <c r="B13" s="47" t="s">
        <v>85</v>
      </c>
      <c r="C13" s="48" t="s">
        <v>17</v>
      </c>
      <c r="D13" s="49">
        <f t="shared" ref="D13:D34" si="0">E13+H13</f>
        <v>81.304000000000002</v>
      </c>
      <c r="E13" s="49">
        <f>F13+G13</f>
        <v>81.304000000000002</v>
      </c>
      <c r="F13" s="49">
        <f>F16+F18+F23</f>
        <v>81.304000000000002</v>
      </c>
      <c r="G13" s="49"/>
      <c r="H13" s="49">
        <f>I13+J13</f>
        <v>0</v>
      </c>
      <c r="I13" s="49"/>
      <c r="J13" s="17"/>
    </row>
    <row r="14" spans="1:10">
      <c r="A14" s="36"/>
      <c r="B14" s="47"/>
      <c r="C14" s="48" t="s">
        <v>3</v>
      </c>
      <c r="D14" s="49">
        <f t="shared" si="0"/>
        <v>1</v>
      </c>
      <c r="E14" s="49">
        <f t="shared" ref="E14:E34" si="1">F14+G14</f>
        <v>1</v>
      </c>
      <c r="F14" s="49">
        <v>1</v>
      </c>
      <c r="G14" s="49"/>
      <c r="H14" s="49">
        <f t="shared" ref="H14:H34" si="2">I14+J14</f>
        <v>0</v>
      </c>
      <c r="I14" s="49"/>
      <c r="J14" s="18"/>
    </row>
    <row r="15" spans="1:10" ht="22.5" customHeight="1">
      <c r="A15" s="19"/>
      <c r="B15" s="50" t="s">
        <v>26</v>
      </c>
      <c r="C15" s="51" t="s">
        <v>19</v>
      </c>
      <c r="D15" s="49">
        <f t="shared" si="0"/>
        <v>18.128</v>
      </c>
      <c r="E15" s="49">
        <f t="shared" si="1"/>
        <v>18.128</v>
      </c>
      <c r="F15" s="52">
        <f>F26</f>
        <v>18.128</v>
      </c>
      <c r="G15" s="52"/>
      <c r="H15" s="49">
        <f t="shared" si="2"/>
        <v>0</v>
      </c>
      <c r="I15" s="53"/>
      <c r="J15" s="21"/>
    </row>
    <row r="16" spans="1:10">
      <c r="A16" s="19"/>
      <c r="B16" s="50"/>
      <c r="C16" s="51" t="s">
        <v>17</v>
      </c>
      <c r="D16" s="49">
        <f t="shared" si="0"/>
        <v>77.641000000000005</v>
      </c>
      <c r="E16" s="49">
        <f t="shared" si="1"/>
        <v>77.641000000000005</v>
      </c>
      <c r="F16" s="52">
        <f>F27</f>
        <v>77.641000000000005</v>
      </c>
      <c r="G16" s="52"/>
      <c r="H16" s="49">
        <f t="shared" si="2"/>
        <v>0</v>
      </c>
      <c r="I16" s="53"/>
      <c r="J16" s="21"/>
    </row>
    <row r="17" spans="1:14" ht="23.25" customHeight="1">
      <c r="A17" s="19"/>
      <c r="B17" s="50" t="s">
        <v>20</v>
      </c>
      <c r="C17" s="51" t="s">
        <v>2</v>
      </c>
      <c r="D17" s="49">
        <f t="shared" si="0"/>
        <v>0</v>
      </c>
      <c r="E17" s="49">
        <f t="shared" si="1"/>
        <v>0</v>
      </c>
      <c r="F17" s="52">
        <v>0</v>
      </c>
      <c r="G17" s="52"/>
      <c r="H17" s="49">
        <f t="shared" si="2"/>
        <v>0</v>
      </c>
      <c r="I17" s="53"/>
      <c r="J17" s="21"/>
    </row>
    <row r="18" spans="1:14" ht="13.5" customHeight="1">
      <c r="A18" s="19"/>
      <c r="B18" s="50" t="s">
        <v>21</v>
      </c>
      <c r="C18" s="51" t="s">
        <v>17</v>
      </c>
      <c r="D18" s="49">
        <f t="shared" si="0"/>
        <v>0</v>
      </c>
      <c r="E18" s="49">
        <f t="shared" si="1"/>
        <v>0</v>
      </c>
      <c r="F18" s="52">
        <v>0</v>
      </c>
      <c r="G18" s="52"/>
      <c r="H18" s="49">
        <f t="shared" si="2"/>
        <v>0</v>
      </c>
      <c r="I18" s="53"/>
      <c r="J18" s="21"/>
    </row>
    <row r="19" spans="1:14" ht="22.5" customHeight="1">
      <c r="A19" s="19"/>
      <c r="B19" s="50" t="s">
        <v>22</v>
      </c>
      <c r="C19" s="51" t="s">
        <v>2</v>
      </c>
      <c r="D19" s="49">
        <f t="shared" si="0"/>
        <v>0</v>
      </c>
      <c r="E19" s="49">
        <f t="shared" si="1"/>
        <v>0</v>
      </c>
      <c r="F19" s="52"/>
      <c r="G19" s="52"/>
      <c r="H19" s="49">
        <f t="shared" si="2"/>
        <v>0</v>
      </c>
      <c r="I19" s="53"/>
      <c r="J19" s="21"/>
    </row>
    <row r="20" spans="1:14" ht="16.5" customHeight="1">
      <c r="A20" s="19"/>
      <c r="B20" s="50" t="s">
        <v>4</v>
      </c>
      <c r="C20" s="51" t="s">
        <v>17</v>
      </c>
      <c r="D20" s="49">
        <f t="shared" si="0"/>
        <v>0</v>
      </c>
      <c r="E20" s="49">
        <f t="shared" si="1"/>
        <v>0</v>
      </c>
      <c r="F20" s="52"/>
      <c r="G20" s="52"/>
      <c r="H20" s="49">
        <f t="shared" si="2"/>
        <v>0</v>
      </c>
      <c r="I20" s="53"/>
      <c r="J20" s="21"/>
    </row>
    <row r="21" spans="1:14" ht="19.5" customHeight="1">
      <c r="A21" s="19"/>
      <c r="B21" s="50" t="s">
        <v>0</v>
      </c>
      <c r="C21" s="51" t="s">
        <v>3</v>
      </c>
      <c r="D21" s="49">
        <f t="shared" si="0"/>
        <v>0</v>
      </c>
      <c r="E21" s="49">
        <f t="shared" si="1"/>
        <v>0</v>
      </c>
      <c r="F21" s="52"/>
      <c r="G21" s="52"/>
      <c r="H21" s="49">
        <f t="shared" si="2"/>
        <v>0</v>
      </c>
      <c r="I21" s="53"/>
      <c r="J21" s="21"/>
    </row>
    <row r="22" spans="1:14" ht="12.75" customHeight="1">
      <c r="A22" s="19"/>
      <c r="B22" s="50"/>
      <c r="C22" s="51" t="s">
        <v>17</v>
      </c>
      <c r="D22" s="49">
        <f t="shared" si="0"/>
        <v>0</v>
      </c>
      <c r="E22" s="49">
        <f t="shared" si="1"/>
        <v>0</v>
      </c>
      <c r="F22" s="52"/>
      <c r="G22" s="52"/>
      <c r="H22" s="49">
        <f t="shared" si="2"/>
        <v>0</v>
      </c>
      <c r="I22" s="53"/>
      <c r="J22" s="21"/>
    </row>
    <row r="23" spans="1:14" ht="36" customHeight="1">
      <c r="A23" s="19"/>
      <c r="B23" s="50" t="s">
        <v>23</v>
      </c>
      <c r="C23" s="51" t="s">
        <v>17</v>
      </c>
      <c r="D23" s="49">
        <f t="shared" si="0"/>
        <v>3.6629999999999998</v>
      </c>
      <c r="E23" s="49">
        <f t="shared" si="1"/>
        <v>3.6629999999999998</v>
      </c>
      <c r="F23" s="61">
        <v>3.6629999999999998</v>
      </c>
      <c r="G23" s="52"/>
      <c r="H23" s="49">
        <f t="shared" si="2"/>
        <v>0</v>
      </c>
      <c r="I23" s="53"/>
      <c r="J23" s="21"/>
    </row>
    <row r="24" spans="1:14">
      <c r="A24" s="14">
        <v>1</v>
      </c>
      <c r="B24" s="54" t="s">
        <v>109</v>
      </c>
      <c r="C24" s="55" t="s">
        <v>24</v>
      </c>
      <c r="D24" s="49">
        <f t="shared" si="0"/>
        <v>1</v>
      </c>
      <c r="E24" s="49">
        <f>F24+G24</f>
        <v>1</v>
      </c>
      <c r="F24" s="56">
        <v>1</v>
      </c>
      <c r="G24" s="56"/>
      <c r="H24" s="49">
        <f t="shared" si="2"/>
        <v>0</v>
      </c>
      <c r="I24" s="56"/>
      <c r="J24" s="18"/>
    </row>
    <row r="25" spans="1:14">
      <c r="A25" s="16"/>
      <c r="B25" s="54"/>
      <c r="C25" s="55" t="s">
        <v>17</v>
      </c>
      <c r="D25" s="49">
        <f>E25+H25</f>
        <v>81.304000000000002</v>
      </c>
      <c r="E25" s="49">
        <f>F25+G25</f>
        <v>81.304000000000002</v>
      </c>
      <c r="F25" s="56">
        <f>F27+F29+F34</f>
        <v>81.304000000000002</v>
      </c>
      <c r="G25" s="56"/>
      <c r="H25" s="49">
        <f t="shared" si="2"/>
        <v>0</v>
      </c>
      <c r="I25" s="56"/>
      <c r="J25" s="18"/>
    </row>
    <row r="26" spans="1:14" ht="30" customHeight="1">
      <c r="A26" s="27" t="s">
        <v>73</v>
      </c>
      <c r="B26" s="57" t="s">
        <v>26</v>
      </c>
      <c r="C26" s="58" t="s">
        <v>19</v>
      </c>
      <c r="D26" s="49">
        <f t="shared" si="0"/>
        <v>18.128</v>
      </c>
      <c r="E26" s="49">
        <f>18.128</f>
        <v>18.128</v>
      </c>
      <c r="F26" s="59">
        <f>18.128</f>
        <v>18.128</v>
      </c>
      <c r="G26" s="60"/>
      <c r="H26" s="49">
        <f t="shared" si="2"/>
        <v>0</v>
      </c>
      <c r="I26" s="61"/>
      <c r="J26" s="26"/>
      <c r="M26" s="141"/>
    </row>
    <row r="27" spans="1:14">
      <c r="A27" s="23"/>
      <c r="B27" s="57"/>
      <c r="C27" s="58" t="s">
        <v>17</v>
      </c>
      <c r="D27" s="49">
        <f t="shared" si="0"/>
        <v>77.641000000000005</v>
      </c>
      <c r="E27" s="49">
        <f t="shared" si="1"/>
        <v>77.641000000000005</v>
      </c>
      <c r="F27" s="60">
        <f>65.771+11.87</f>
        <v>77.641000000000005</v>
      </c>
      <c r="G27" s="60"/>
      <c r="H27" s="49">
        <f t="shared" si="2"/>
        <v>0</v>
      </c>
      <c r="I27" s="61"/>
      <c r="J27" s="26"/>
    </row>
    <row r="28" spans="1:14" ht="24.75" customHeight="1">
      <c r="A28" s="27" t="s">
        <v>74</v>
      </c>
      <c r="B28" s="57" t="s">
        <v>20</v>
      </c>
      <c r="C28" s="58" t="s">
        <v>2</v>
      </c>
      <c r="D28" s="49">
        <f t="shared" si="0"/>
        <v>0</v>
      </c>
      <c r="E28" s="49">
        <f t="shared" si="1"/>
        <v>0</v>
      </c>
      <c r="F28" s="61"/>
      <c r="G28" s="61"/>
      <c r="H28" s="49">
        <f t="shared" si="2"/>
        <v>0</v>
      </c>
      <c r="I28" s="61"/>
      <c r="J28" s="26"/>
    </row>
    <row r="29" spans="1:14" ht="15.75" customHeight="1">
      <c r="A29" s="23"/>
      <c r="B29" s="57" t="s">
        <v>21</v>
      </c>
      <c r="C29" s="58" t="s">
        <v>17</v>
      </c>
      <c r="D29" s="49">
        <f t="shared" si="0"/>
        <v>0</v>
      </c>
      <c r="E29" s="49">
        <f t="shared" si="1"/>
        <v>0</v>
      </c>
      <c r="F29" s="61"/>
      <c r="G29" s="61"/>
      <c r="H29" s="49">
        <f t="shared" si="2"/>
        <v>0</v>
      </c>
      <c r="I29" s="61"/>
      <c r="J29" s="26"/>
      <c r="N29" s="141"/>
    </row>
    <row r="30" spans="1:14" ht="24.75" customHeight="1">
      <c r="A30" s="27" t="s">
        <v>75</v>
      </c>
      <c r="B30" s="57" t="s">
        <v>22</v>
      </c>
      <c r="C30" s="58" t="s">
        <v>2</v>
      </c>
      <c r="D30" s="49">
        <f t="shared" si="0"/>
        <v>0</v>
      </c>
      <c r="E30" s="49">
        <f t="shared" si="1"/>
        <v>0</v>
      </c>
      <c r="F30" s="61"/>
      <c r="G30" s="61"/>
      <c r="H30" s="49">
        <f t="shared" si="2"/>
        <v>0</v>
      </c>
      <c r="I30" s="61"/>
      <c r="J30" s="26"/>
    </row>
    <row r="31" spans="1:14" ht="17.25" customHeight="1">
      <c r="A31" s="23"/>
      <c r="B31" s="57" t="s">
        <v>4</v>
      </c>
      <c r="C31" s="58" t="s">
        <v>17</v>
      </c>
      <c r="D31" s="49">
        <f t="shared" si="0"/>
        <v>0</v>
      </c>
      <c r="E31" s="49">
        <f t="shared" si="1"/>
        <v>0</v>
      </c>
      <c r="F31" s="61"/>
      <c r="G31" s="61"/>
      <c r="H31" s="49">
        <f t="shared" si="2"/>
        <v>0</v>
      </c>
      <c r="I31" s="61"/>
      <c r="J31" s="26"/>
    </row>
    <row r="32" spans="1:14" ht="17.25" customHeight="1">
      <c r="A32" s="27" t="s">
        <v>76</v>
      </c>
      <c r="B32" s="57" t="s">
        <v>0</v>
      </c>
      <c r="C32" s="58" t="s">
        <v>3</v>
      </c>
      <c r="D32" s="49">
        <f t="shared" si="0"/>
        <v>0</v>
      </c>
      <c r="E32" s="49">
        <f t="shared" si="1"/>
        <v>0</v>
      </c>
      <c r="F32" s="61"/>
      <c r="G32" s="61"/>
      <c r="H32" s="49">
        <f t="shared" si="2"/>
        <v>0</v>
      </c>
      <c r="I32" s="61"/>
      <c r="J32" s="26"/>
    </row>
    <row r="33" spans="1:10">
      <c r="A33" s="23"/>
      <c r="B33" s="57"/>
      <c r="C33" s="58" t="s">
        <v>17</v>
      </c>
      <c r="D33" s="49">
        <f t="shared" si="0"/>
        <v>0</v>
      </c>
      <c r="E33" s="49">
        <f t="shared" si="1"/>
        <v>0</v>
      </c>
      <c r="F33" s="61"/>
      <c r="G33" s="61"/>
      <c r="H33" s="49">
        <f t="shared" si="2"/>
        <v>0</v>
      </c>
      <c r="I33" s="61"/>
      <c r="J33" s="26"/>
    </row>
    <row r="34" spans="1:10" ht="26.25" customHeight="1">
      <c r="A34" s="27" t="s">
        <v>77</v>
      </c>
      <c r="B34" s="57" t="s">
        <v>1</v>
      </c>
      <c r="C34" s="58" t="s">
        <v>17</v>
      </c>
      <c r="D34" s="49">
        <f t="shared" si="0"/>
        <v>3.6629999999999998</v>
      </c>
      <c r="E34" s="49">
        <f t="shared" si="1"/>
        <v>3.6629999999999998</v>
      </c>
      <c r="F34" s="61">
        <v>3.6629999999999998</v>
      </c>
      <c r="G34" s="61"/>
      <c r="H34" s="49">
        <f t="shared" si="2"/>
        <v>0</v>
      </c>
      <c r="I34" s="61"/>
      <c r="J34" s="26"/>
    </row>
    <row r="36" spans="1:10">
      <c r="A36" t="s">
        <v>72</v>
      </c>
    </row>
    <row r="38" spans="1:10">
      <c r="A38" t="s">
        <v>61</v>
      </c>
    </row>
  </sheetData>
  <mergeCells count="5">
    <mergeCell ref="F1:J1"/>
    <mergeCell ref="F2:J2"/>
    <mergeCell ref="F3:J3"/>
    <mergeCell ref="F4:J4"/>
    <mergeCell ref="F5:J5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2"/>
  <sheetViews>
    <sheetView topLeftCell="A10" zoomScaleNormal="100" workbookViewId="0">
      <selection activeCell="B71" sqref="B71"/>
    </sheetView>
  </sheetViews>
  <sheetFormatPr defaultRowHeight="15"/>
  <cols>
    <col min="1" max="1" width="5" customWidth="1"/>
    <col min="2" max="2" width="17.5703125" customWidth="1"/>
    <col min="3" max="3" width="6.85546875" customWidth="1"/>
    <col min="4" max="4" width="8.5703125" customWidth="1"/>
    <col min="5" max="5" width="11.85546875" customWidth="1"/>
    <col min="6" max="6" width="9.140625" customWidth="1"/>
    <col min="7" max="7" width="9" customWidth="1"/>
    <col min="8" max="8" width="9.85546875" customWidth="1"/>
  </cols>
  <sheetData>
    <row r="1" spans="1:10">
      <c r="A1" s="34"/>
      <c r="B1" s="35"/>
      <c r="C1" s="34"/>
      <c r="D1" s="34"/>
      <c r="E1" s="34"/>
      <c r="F1" s="195" t="s">
        <v>57</v>
      </c>
      <c r="G1" s="195"/>
      <c r="H1" s="195"/>
      <c r="I1" s="195"/>
      <c r="J1" s="195"/>
    </row>
    <row r="2" spans="1:10">
      <c r="A2" s="34"/>
      <c r="B2" s="35"/>
      <c r="C2" s="34"/>
      <c r="D2" s="34"/>
      <c r="E2" s="34"/>
      <c r="F2" s="195" t="s">
        <v>56</v>
      </c>
      <c r="G2" s="195"/>
      <c r="H2" s="195"/>
      <c r="I2" s="195"/>
      <c r="J2" s="195"/>
    </row>
    <row r="3" spans="1:10">
      <c r="A3" s="34"/>
      <c r="B3" s="35"/>
      <c r="C3" s="34"/>
      <c r="D3" s="34"/>
      <c r="E3" s="34"/>
      <c r="F3" s="195" t="s">
        <v>58</v>
      </c>
      <c r="G3" s="195"/>
      <c r="H3" s="195"/>
      <c r="I3" s="195"/>
      <c r="J3" s="195"/>
    </row>
    <row r="4" spans="1:10">
      <c r="A4" s="34"/>
      <c r="B4" s="35"/>
      <c r="C4" s="34"/>
      <c r="D4" s="34"/>
      <c r="E4" s="34"/>
      <c r="F4" s="195" t="s">
        <v>59</v>
      </c>
      <c r="G4" s="195"/>
      <c r="H4" s="195"/>
      <c r="I4" s="195"/>
      <c r="J4" s="195"/>
    </row>
    <row r="5" spans="1:10">
      <c r="A5" s="34"/>
      <c r="B5" s="35"/>
      <c r="C5" s="34"/>
      <c r="D5" s="34"/>
      <c r="E5" s="34"/>
      <c r="F5" s="195" t="s">
        <v>83</v>
      </c>
      <c r="G5" s="195"/>
      <c r="H5" s="195"/>
      <c r="I5" s="195"/>
      <c r="J5" s="195"/>
    </row>
    <row r="6" spans="1:10">
      <c r="A6" s="34"/>
      <c r="B6" s="35"/>
      <c r="C6" s="34"/>
      <c r="D6" s="34"/>
      <c r="E6" s="34"/>
      <c r="F6" s="34"/>
      <c r="G6" s="34"/>
      <c r="H6" s="34"/>
      <c r="I6" s="34"/>
      <c r="J6" s="34"/>
    </row>
    <row r="7" spans="1:10">
      <c r="A7" s="34"/>
      <c r="B7" s="35"/>
      <c r="C7" s="34"/>
      <c r="D7" s="34"/>
      <c r="E7" s="34"/>
      <c r="F7" s="34"/>
      <c r="G7" s="34"/>
      <c r="H7" s="34"/>
      <c r="I7" s="34"/>
      <c r="J7" s="34"/>
    </row>
    <row r="8" spans="1:10" ht="15.75">
      <c r="A8" s="67" t="s">
        <v>84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ht="15.75">
      <c r="A9" s="68" t="s">
        <v>5</v>
      </c>
      <c r="B9" s="68"/>
      <c r="C9" s="68"/>
      <c r="D9" s="68"/>
      <c r="E9" s="68"/>
      <c r="F9" s="68"/>
      <c r="G9" s="68"/>
      <c r="H9" s="68"/>
      <c r="I9" s="68"/>
      <c r="J9" s="68"/>
    </row>
    <row r="10" spans="1:10">
      <c r="A10" s="2"/>
      <c r="B10" s="3"/>
      <c r="C10" s="4"/>
      <c r="D10" s="5"/>
      <c r="E10" s="6"/>
      <c r="F10" s="6"/>
      <c r="G10" s="6"/>
      <c r="H10" s="5"/>
      <c r="I10" s="6"/>
      <c r="J10" s="6"/>
    </row>
    <row r="11" spans="1:10" ht="30.75" customHeight="1">
      <c r="A11" s="62" t="s">
        <v>6</v>
      </c>
      <c r="B11" s="66" t="s">
        <v>7</v>
      </c>
      <c r="C11" s="64" t="s">
        <v>8</v>
      </c>
      <c r="D11" s="65" t="s">
        <v>9</v>
      </c>
      <c r="E11" s="11"/>
      <c r="F11" s="11"/>
      <c r="G11" s="11"/>
      <c r="H11" s="11"/>
      <c r="I11" s="11"/>
      <c r="J11" s="11"/>
    </row>
    <row r="12" spans="1:10" ht="101.25" customHeight="1">
      <c r="A12" s="7"/>
      <c r="B12" s="8"/>
      <c r="C12" s="9"/>
      <c r="D12" s="10"/>
      <c r="E12" s="45" t="s">
        <v>12</v>
      </c>
      <c r="F12" s="12"/>
      <c r="G12" s="12"/>
      <c r="H12" s="46" t="s">
        <v>13</v>
      </c>
      <c r="I12" s="13"/>
      <c r="J12" s="13"/>
    </row>
    <row r="13" spans="1:10">
      <c r="A13" s="62"/>
      <c r="B13" s="63"/>
      <c r="C13" s="64"/>
      <c r="D13" s="65"/>
      <c r="E13" s="65" t="s">
        <v>9</v>
      </c>
      <c r="F13" s="64" t="s">
        <v>14</v>
      </c>
      <c r="G13" s="64" t="s">
        <v>15</v>
      </c>
      <c r="H13" s="65" t="s">
        <v>9</v>
      </c>
      <c r="I13" s="64" t="s">
        <v>14</v>
      </c>
      <c r="J13" s="64" t="s">
        <v>15</v>
      </c>
    </row>
    <row r="14" spans="1:10" ht="58.5" customHeight="1">
      <c r="A14" s="36"/>
      <c r="B14" s="47" t="s">
        <v>85</v>
      </c>
      <c r="C14" s="48" t="s">
        <v>17</v>
      </c>
      <c r="D14" s="49">
        <f t="shared" ref="D14:D46" si="0">E14+H14</f>
        <v>684.22500000000002</v>
      </c>
      <c r="E14" s="49">
        <f>F14+G14</f>
        <v>684.22500000000002</v>
      </c>
      <c r="F14" s="49">
        <f>F17+F19+F24</f>
        <v>684.22500000000002</v>
      </c>
      <c r="G14" s="49"/>
      <c r="H14" s="49">
        <f>I14+J14</f>
        <v>0</v>
      </c>
      <c r="I14" s="49"/>
      <c r="J14" s="17"/>
    </row>
    <row r="15" spans="1:10">
      <c r="A15" s="36"/>
      <c r="B15" s="47"/>
      <c r="C15" s="48" t="s">
        <v>3</v>
      </c>
      <c r="D15" s="49">
        <f t="shared" si="0"/>
        <v>3</v>
      </c>
      <c r="E15" s="49">
        <f t="shared" ref="E15:E46" si="1">F15+G15</f>
        <v>3</v>
      </c>
      <c r="F15" s="49">
        <f>F25+F36+F47</f>
        <v>3</v>
      </c>
      <c r="G15" s="49"/>
      <c r="H15" s="49">
        <f t="shared" ref="H15:H46" si="2">I15+J15</f>
        <v>0</v>
      </c>
      <c r="I15" s="49"/>
      <c r="J15" s="18"/>
    </row>
    <row r="16" spans="1:10" ht="35.25" customHeight="1">
      <c r="A16" s="19"/>
      <c r="B16" s="50" t="s">
        <v>18</v>
      </c>
      <c r="C16" s="51" t="s">
        <v>19</v>
      </c>
      <c r="D16" s="49">
        <f t="shared" si="0"/>
        <v>85.623999999999995</v>
      </c>
      <c r="E16" s="49">
        <f t="shared" si="1"/>
        <v>85.623999999999995</v>
      </c>
      <c r="F16" s="52">
        <f>F27+F38+F49</f>
        <v>85.623999999999995</v>
      </c>
      <c r="G16" s="52"/>
      <c r="H16" s="49">
        <f t="shared" si="2"/>
        <v>0</v>
      </c>
      <c r="I16" s="53"/>
      <c r="J16" s="21"/>
    </row>
    <row r="17" spans="1:10">
      <c r="A17" s="19"/>
      <c r="B17" s="50"/>
      <c r="C17" s="51" t="s">
        <v>17</v>
      </c>
      <c r="D17" s="49">
        <f t="shared" si="0"/>
        <v>402.75200000000001</v>
      </c>
      <c r="E17" s="49">
        <f t="shared" si="1"/>
        <v>402.75200000000001</v>
      </c>
      <c r="F17" s="52">
        <f>F28+F39+F50</f>
        <v>402.75200000000001</v>
      </c>
      <c r="G17" s="52"/>
      <c r="H17" s="49">
        <f t="shared" si="2"/>
        <v>0</v>
      </c>
      <c r="I17" s="53"/>
      <c r="J17" s="21"/>
    </row>
    <row r="18" spans="1:10" ht="48" customHeight="1">
      <c r="A18" s="19"/>
      <c r="B18" s="50" t="s">
        <v>20</v>
      </c>
      <c r="C18" s="51" t="s">
        <v>2</v>
      </c>
      <c r="D18" s="49">
        <f t="shared" si="0"/>
        <v>280.39999999999998</v>
      </c>
      <c r="E18" s="49">
        <f t="shared" si="1"/>
        <v>280.39999999999998</v>
      </c>
      <c r="F18" s="52">
        <f>F29+F40</f>
        <v>280.39999999999998</v>
      </c>
      <c r="G18" s="52"/>
      <c r="H18" s="49">
        <f t="shared" si="2"/>
        <v>0</v>
      </c>
      <c r="I18" s="53"/>
      <c r="J18" s="21"/>
    </row>
    <row r="19" spans="1:10" ht="25.5" customHeight="1">
      <c r="A19" s="19"/>
      <c r="B19" s="50" t="s">
        <v>21</v>
      </c>
      <c r="C19" s="51" t="s">
        <v>17</v>
      </c>
      <c r="D19" s="49">
        <f t="shared" si="0"/>
        <v>264.416</v>
      </c>
      <c r="E19" s="49">
        <f t="shared" si="1"/>
        <v>264.416</v>
      </c>
      <c r="F19" s="52">
        <f>F30+F41</f>
        <v>264.416</v>
      </c>
      <c r="G19" s="52"/>
      <c r="H19" s="49">
        <f t="shared" si="2"/>
        <v>0</v>
      </c>
      <c r="I19" s="53"/>
      <c r="J19" s="21"/>
    </row>
    <row r="20" spans="1:10" ht="35.25" customHeight="1">
      <c r="A20" s="19"/>
      <c r="B20" s="50" t="s">
        <v>22</v>
      </c>
      <c r="C20" s="51" t="s">
        <v>2</v>
      </c>
      <c r="D20" s="49">
        <f t="shared" si="0"/>
        <v>0</v>
      </c>
      <c r="E20" s="49">
        <f t="shared" si="1"/>
        <v>0</v>
      </c>
      <c r="F20" s="52"/>
      <c r="G20" s="52"/>
      <c r="H20" s="49">
        <f t="shared" si="2"/>
        <v>0</v>
      </c>
      <c r="I20" s="53"/>
      <c r="J20" s="21"/>
    </row>
    <row r="21" spans="1:10" ht="22.5" customHeight="1">
      <c r="A21" s="19"/>
      <c r="B21" s="50" t="s">
        <v>4</v>
      </c>
      <c r="C21" s="51" t="s">
        <v>17</v>
      </c>
      <c r="D21" s="49">
        <f t="shared" si="0"/>
        <v>0</v>
      </c>
      <c r="E21" s="49">
        <f t="shared" si="1"/>
        <v>0</v>
      </c>
      <c r="F21" s="52"/>
      <c r="G21" s="52"/>
      <c r="H21" s="49">
        <f t="shared" si="2"/>
        <v>0</v>
      </c>
      <c r="I21" s="53"/>
      <c r="J21" s="21"/>
    </row>
    <row r="22" spans="1:10" ht="24" customHeight="1">
      <c r="A22" s="19"/>
      <c r="B22" s="50" t="s">
        <v>0</v>
      </c>
      <c r="C22" s="51" t="s">
        <v>3</v>
      </c>
      <c r="D22" s="49">
        <f t="shared" si="0"/>
        <v>0</v>
      </c>
      <c r="E22" s="49">
        <f t="shared" si="1"/>
        <v>0</v>
      </c>
      <c r="F22" s="52"/>
      <c r="G22" s="52"/>
      <c r="H22" s="49">
        <f t="shared" si="2"/>
        <v>0</v>
      </c>
      <c r="I22" s="53"/>
      <c r="J22" s="21"/>
    </row>
    <row r="23" spans="1:10">
      <c r="A23" s="19"/>
      <c r="B23" s="50"/>
      <c r="C23" s="51" t="s">
        <v>17</v>
      </c>
      <c r="D23" s="49">
        <f t="shared" si="0"/>
        <v>0</v>
      </c>
      <c r="E23" s="49">
        <f t="shared" si="1"/>
        <v>0</v>
      </c>
      <c r="F23" s="52"/>
      <c r="G23" s="52"/>
      <c r="H23" s="49">
        <f t="shared" si="2"/>
        <v>0</v>
      </c>
      <c r="I23" s="53"/>
      <c r="J23" s="21"/>
    </row>
    <row r="24" spans="1:10" ht="71.25" customHeight="1">
      <c r="A24" s="19"/>
      <c r="B24" s="50" t="s">
        <v>23</v>
      </c>
      <c r="C24" s="51" t="s">
        <v>17</v>
      </c>
      <c r="D24" s="49">
        <f t="shared" si="0"/>
        <v>17.056999999999999</v>
      </c>
      <c r="E24" s="49">
        <f t="shared" si="1"/>
        <v>17.056999999999999</v>
      </c>
      <c r="F24" s="52">
        <f>F35+F46+F57</f>
        <v>17.056999999999999</v>
      </c>
      <c r="G24" s="52"/>
      <c r="H24" s="49">
        <f t="shared" si="2"/>
        <v>0</v>
      </c>
      <c r="I24" s="53"/>
      <c r="J24" s="21"/>
    </row>
    <row r="25" spans="1:10" ht="24.75" customHeight="1">
      <c r="A25" s="14">
        <v>1</v>
      </c>
      <c r="B25" s="54" t="s">
        <v>86</v>
      </c>
      <c r="C25" s="55" t="s">
        <v>24</v>
      </c>
      <c r="D25" s="49">
        <f t="shared" si="0"/>
        <v>1</v>
      </c>
      <c r="E25" s="49">
        <f>F25+G25</f>
        <v>1</v>
      </c>
      <c r="F25" s="56">
        <v>1</v>
      </c>
      <c r="G25" s="56"/>
      <c r="H25" s="49">
        <f t="shared" si="2"/>
        <v>0</v>
      </c>
      <c r="I25" s="56"/>
      <c r="J25" s="18"/>
    </row>
    <row r="26" spans="1:10">
      <c r="A26" s="16"/>
      <c r="B26" s="54"/>
      <c r="C26" s="55" t="s">
        <v>17</v>
      </c>
      <c r="D26" s="49">
        <f t="shared" si="0"/>
        <v>270.54700000000003</v>
      </c>
      <c r="E26" s="49">
        <f t="shared" si="1"/>
        <v>270.54700000000003</v>
      </c>
      <c r="F26" s="56">
        <f>F28+F30+F35</f>
        <v>270.54700000000003</v>
      </c>
      <c r="G26" s="56"/>
      <c r="H26" s="49">
        <f t="shared" si="2"/>
        <v>0</v>
      </c>
      <c r="I26" s="56"/>
      <c r="J26" s="18"/>
    </row>
    <row r="27" spans="1:10" ht="38.25" customHeight="1">
      <c r="A27" s="27" t="s">
        <v>73</v>
      </c>
      <c r="B27" s="57" t="s">
        <v>26</v>
      </c>
      <c r="C27" s="58" t="s">
        <v>19</v>
      </c>
      <c r="D27" s="49">
        <f t="shared" si="0"/>
        <v>31.003</v>
      </c>
      <c r="E27" s="49">
        <f>F27+G27</f>
        <v>31.003</v>
      </c>
      <c r="F27" s="59">
        <v>31.003</v>
      </c>
      <c r="G27" s="60"/>
      <c r="H27" s="49">
        <f t="shared" si="2"/>
        <v>0</v>
      </c>
      <c r="I27" s="61"/>
      <c r="J27" s="26"/>
    </row>
    <row r="28" spans="1:10">
      <c r="A28" s="23"/>
      <c r="B28" s="57"/>
      <c r="C28" s="58" t="s">
        <v>17</v>
      </c>
      <c r="D28" s="49">
        <f t="shared" si="0"/>
        <v>145.047</v>
      </c>
      <c r="E28" s="49">
        <f t="shared" si="1"/>
        <v>145.047</v>
      </c>
      <c r="F28" s="60">
        <v>145.047</v>
      </c>
      <c r="G28" s="60"/>
      <c r="H28" s="49">
        <f t="shared" si="2"/>
        <v>0</v>
      </c>
      <c r="I28" s="61"/>
      <c r="J28" s="26"/>
    </row>
    <row r="29" spans="1:10" ht="41.25" customHeight="1">
      <c r="A29" s="27" t="s">
        <v>74</v>
      </c>
      <c r="B29" s="57" t="s">
        <v>20</v>
      </c>
      <c r="C29" s="58" t="s">
        <v>2</v>
      </c>
      <c r="D29" s="49">
        <f t="shared" si="0"/>
        <v>126</v>
      </c>
      <c r="E29" s="49">
        <f t="shared" si="1"/>
        <v>126</v>
      </c>
      <c r="F29" s="61">
        <v>126</v>
      </c>
      <c r="G29" s="61"/>
      <c r="H29" s="49">
        <f t="shared" si="2"/>
        <v>0</v>
      </c>
      <c r="I29" s="61"/>
      <c r="J29" s="26"/>
    </row>
    <row r="30" spans="1:10" ht="24.75" customHeight="1">
      <c r="A30" s="23"/>
      <c r="B30" s="57" t="s">
        <v>21</v>
      </c>
      <c r="C30" s="58" t="s">
        <v>17</v>
      </c>
      <c r="D30" s="49">
        <f t="shared" si="0"/>
        <v>118.881</v>
      </c>
      <c r="E30" s="49">
        <f t="shared" si="1"/>
        <v>118.881</v>
      </c>
      <c r="F30" s="61">
        <v>118.881</v>
      </c>
      <c r="G30" s="61"/>
      <c r="H30" s="49">
        <f t="shared" si="2"/>
        <v>0</v>
      </c>
      <c r="I30" s="61"/>
      <c r="J30" s="26"/>
    </row>
    <row r="31" spans="1:10" ht="34.5" customHeight="1">
      <c r="A31" s="27" t="s">
        <v>75</v>
      </c>
      <c r="B31" s="57" t="s">
        <v>22</v>
      </c>
      <c r="C31" s="58" t="s">
        <v>2</v>
      </c>
      <c r="D31" s="49">
        <f t="shared" si="0"/>
        <v>0</v>
      </c>
      <c r="E31" s="49">
        <f t="shared" si="1"/>
        <v>0</v>
      </c>
      <c r="F31" s="61"/>
      <c r="G31" s="61"/>
      <c r="H31" s="49">
        <f t="shared" si="2"/>
        <v>0</v>
      </c>
      <c r="I31" s="61"/>
      <c r="J31" s="26"/>
    </row>
    <row r="32" spans="1:10" ht="24.75" customHeight="1">
      <c r="A32" s="23"/>
      <c r="B32" s="57" t="s">
        <v>4</v>
      </c>
      <c r="C32" s="58" t="s">
        <v>17</v>
      </c>
      <c r="D32" s="49">
        <f t="shared" si="0"/>
        <v>0</v>
      </c>
      <c r="E32" s="49">
        <f t="shared" si="1"/>
        <v>0</v>
      </c>
      <c r="F32" s="61"/>
      <c r="G32" s="61"/>
      <c r="H32" s="49">
        <f t="shared" si="2"/>
        <v>0</v>
      </c>
      <c r="I32" s="61"/>
      <c r="J32" s="26"/>
    </row>
    <row r="33" spans="1:10" ht="24" customHeight="1">
      <c r="A33" s="27" t="s">
        <v>76</v>
      </c>
      <c r="B33" s="57" t="s">
        <v>0</v>
      </c>
      <c r="C33" s="58" t="s">
        <v>3</v>
      </c>
      <c r="D33" s="49">
        <f t="shared" si="0"/>
        <v>0</v>
      </c>
      <c r="E33" s="49">
        <f t="shared" si="1"/>
        <v>0</v>
      </c>
      <c r="F33" s="61"/>
      <c r="G33" s="61"/>
      <c r="H33" s="49">
        <f t="shared" si="2"/>
        <v>0</v>
      </c>
      <c r="I33" s="61"/>
      <c r="J33" s="26"/>
    </row>
    <row r="34" spans="1:10">
      <c r="A34" s="23"/>
      <c r="B34" s="57"/>
      <c r="C34" s="58" t="s">
        <v>17</v>
      </c>
      <c r="D34" s="49">
        <f t="shared" si="0"/>
        <v>0</v>
      </c>
      <c r="E34" s="49">
        <f t="shared" si="1"/>
        <v>0</v>
      </c>
      <c r="F34" s="61"/>
      <c r="G34" s="61"/>
      <c r="H34" s="49">
        <f t="shared" si="2"/>
        <v>0</v>
      </c>
      <c r="I34" s="61"/>
      <c r="J34" s="26"/>
    </row>
    <row r="35" spans="1:10" ht="48.75" customHeight="1">
      <c r="A35" s="27" t="s">
        <v>77</v>
      </c>
      <c r="B35" s="57" t="s">
        <v>1</v>
      </c>
      <c r="C35" s="58" t="s">
        <v>17</v>
      </c>
      <c r="D35" s="49">
        <f t="shared" si="0"/>
        <v>6.6189999999999998</v>
      </c>
      <c r="E35" s="49">
        <f t="shared" si="1"/>
        <v>6.6189999999999998</v>
      </c>
      <c r="F35" s="61">
        <v>6.6189999999999998</v>
      </c>
      <c r="G35" s="61"/>
      <c r="H35" s="49">
        <f t="shared" si="2"/>
        <v>0</v>
      </c>
      <c r="I35" s="61"/>
      <c r="J35" s="26"/>
    </row>
    <row r="36" spans="1:10" ht="23.25" customHeight="1">
      <c r="A36" s="14">
        <v>2</v>
      </c>
      <c r="B36" s="54" t="s">
        <v>87</v>
      </c>
      <c r="C36" s="55" t="s">
        <v>24</v>
      </c>
      <c r="D36" s="49">
        <f t="shared" si="0"/>
        <v>1</v>
      </c>
      <c r="E36" s="49">
        <f t="shared" si="1"/>
        <v>1</v>
      </c>
      <c r="F36" s="56">
        <v>1</v>
      </c>
      <c r="G36" s="56"/>
      <c r="H36" s="49">
        <f t="shared" si="2"/>
        <v>0</v>
      </c>
      <c r="I36" s="56"/>
      <c r="J36" s="18"/>
    </row>
    <row r="37" spans="1:10">
      <c r="A37" s="16"/>
      <c r="B37" s="54"/>
      <c r="C37" s="55" t="s">
        <v>17</v>
      </c>
      <c r="D37" s="49">
        <f t="shared" si="0"/>
        <v>311.87499999999994</v>
      </c>
      <c r="E37" s="49">
        <f>F37+G37</f>
        <v>311.87499999999994</v>
      </c>
      <c r="F37" s="56">
        <f>F39+F41+F43+F45+F46</f>
        <v>311.87499999999994</v>
      </c>
      <c r="G37" s="56"/>
      <c r="H37" s="49">
        <f t="shared" si="2"/>
        <v>0</v>
      </c>
      <c r="I37" s="56"/>
      <c r="J37" s="18"/>
    </row>
    <row r="38" spans="1:10" ht="35.25" customHeight="1">
      <c r="A38" s="27" t="s">
        <v>78</v>
      </c>
      <c r="B38" s="57" t="s">
        <v>26</v>
      </c>
      <c r="C38" s="58" t="s">
        <v>19</v>
      </c>
      <c r="D38" s="49">
        <f t="shared" si="0"/>
        <v>31.620999999999999</v>
      </c>
      <c r="E38" s="49">
        <f>F38+G38</f>
        <v>31.620999999999999</v>
      </c>
      <c r="F38" s="59">
        <v>31.620999999999999</v>
      </c>
      <c r="G38" s="60"/>
      <c r="H38" s="49">
        <f t="shared" si="2"/>
        <v>0</v>
      </c>
      <c r="I38" s="61"/>
      <c r="J38" s="26"/>
    </row>
    <row r="39" spans="1:10">
      <c r="A39" s="23"/>
      <c r="B39" s="57"/>
      <c r="C39" s="58" t="s">
        <v>17</v>
      </c>
      <c r="D39" s="49">
        <f t="shared" si="0"/>
        <v>158.702</v>
      </c>
      <c r="E39" s="49">
        <f t="shared" si="1"/>
        <v>158.702</v>
      </c>
      <c r="F39" s="60">
        <v>158.702</v>
      </c>
      <c r="G39" s="60"/>
      <c r="H39" s="49">
        <f t="shared" si="2"/>
        <v>0</v>
      </c>
      <c r="I39" s="61"/>
      <c r="J39" s="26"/>
    </row>
    <row r="40" spans="1:10" ht="39" customHeight="1">
      <c r="A40" s="27" t="s">
        <v>79</v>
      </c>
      <c r="B40" s="57" t="s">
        <v>20</v>
      </c>
      <c r="C40" s="58" t="s">
        <v>2</v>
      </c>
      <c r="D40" s="49">
        <f t="shared" si="0"/>
        <v>154.4</v>
      </c>
      <c r="E40" s="49">
        <f t="shared" si="1"/>
        <v>154.4</v>
      </c>
      <c r="F40" s="61">
        <v>154.4</v>
      </c>
      <c r="G40" s="61"/>
      <c r="H40" s="49">
        <f t="shared" si="2"/>
        <v>0</v>
      </c>
      <c r="I40" s="61"/>
      <c r="J40" s="26"/>
    </row>
    <row r="41" spans="1:10" ht="25.5" customHeight="1">
      <c r="A41" s="23"/>
      <c r="B41" s="57" t="s">
        <v>21</v>
      </c>
      <c r="C41" s="58" t="s">
        <v>17</v>
      </c>
      <c r="D41" s="49">
        <f t="shared" si="0"/>
        <v>145.535</v>
      </c>
      <c r="E41" s="49">
        <f t="shared" si="1"/>
        <v>145.535</v>
      </c>
      <c r="F41" s="61">
        <v>145.535</v>
      </c>
      <c r="G41" s="61"/>
      <c r="H41" s="49">
        <f t="shared" si="2"/>
        <v>0</v>
      </c>
      <c r="I41" s="61"/>
      <c r="J41" s="26"/>
    </row>
    <row r="42" spans="1:10" ht="36.75" customHeight="1">
      <c r="A42" s="27" t="s">
        <v>80</v>
      </c>
      <c r="B42" s="57" t="s">
        <v>22</v>
      </c>
      <c r="C42" s="58" t="s">
        <v>2</v>
      </c>
      <c r="D42" s="49">
        <f t="shared" si="0"/>
        <v>0</v>
      </c>
      <c r="E42" s="49">
        <f t="shared" si="1"/>
        <v>0</v>
      </c>
      <c r="F42" s="61"/>
      <c r="G42" s="61"/>
      <c r="H42" s="49">
        <f t="shared" si="2"/>
        <v>0</v>
      </c>
      <c r="I42" s="61"/>
      <c r="J42" s="26"/>
    </row>
    <row r="43" spans="1:10" ht="22.5" customHeight="1">
      <c r="A43" s="23"/>
      <c r="B43" s="57" t="s">
        <v>4</v>
      </c>
      <c r="C43" s="58" t="s">
        <v>17</v>
      </c>
      <c r="D43" s="49">
        <f t="shared" si="0"/>
        <v>0</v>
      </c>
      <c r="E43" s="49">
        <f t="shared" si="1"/>
        <v>0</v>
      </c>
      <c r="F43" s="61"/>
      <c r="G43" s="61"/>
      <c r="H43" s="49">
        <f t="shared" si="2"/>
        <v>0</v>
      </c>
      <c r="I43" s="61"/>
      <c r="J43" s="26"/>
    </row>
    <row r="44" spans="1:10" ht="25.5" customHeight="1">
      <c r="A44" s="27" t="s">
        <v>81</v>
      </c>
      <c r="B44" s="57" t="s">
        <v>0</v>
      </c>
      <c r="C44" s="58" t="s">
        <v>3</v>
      </c>
      <c r="D44" s="49">
        <f t="shared" si="0"/>
        <v>0</v>
      </c>
      <c r="E44" s="49">
        <f t="shared" si="1"/>
        <v>0</v>
      </c>
      <c r="F44" s="61"/>
      <c r="G44" s="61"/>
      <c r="H44" s="49">
        <f t="shared" si="2"/>
        <v>0</v>
      </c>
      <c r="I44" s="61"/>
      <c r="J44" s="26"/>
    </row>
    <row r="45" spans="1:10">
      <c r="A45" s="23"/>
      <c r="B45" s="57"/>
      <c r="C45" s="58" t="s">
        <v>17</v>
      </c>
      <c r="D45" s="49">
        <f t="shared" si="0"/>
        <v>0</v>
      </c>
      <c r="E45" s="49">
        <f t="shared" si="1"/>
        <v>0</v>
      </c>
      <c r="F45" s="61"/>
      <c r="G45" s="61"/>
      <c r="H45" s="49">
        <f t="shared" si="2"/>
        <v>0</v>
      </c>
      <c r="I45" s="61"/>
      <c r="J45" s="26"/>
    </row>
    <row r="46" spans="1:10" ht="49.5" customHeight="1">
      <c r="A46" s="27" t="s">
        <v>82</v>
      </c>
      <c r="B46" s="57" t="s">
        <v>1</v>
      </c>
      <c r="C46" s="58" t="s">
        <v>17</v>
      </c>
      <c r="D46" s="49">
        <f t="shared" si="0"/>
        <v>7.6379999999999999</v>
      </c>
      <c r="E46" s="49">
        <f t="shared" si="1"/>
        <v>7.6379999999999999</v>
      </c>
      <c r="F46" s="61">
        <v>7.6379999999999999</v>
      </c>
      <c r="G46" s="61"/>
      <c r="H46" s="49">
        <f t="shared" si="2"/>
        <v>0</v>
      </c>
      <c r="I46" s="61"/>
      <c r="J46" s="26"/>
    </row>
    <row r="47" spans="1:10">
      <c r="A47" s="14">
        <v>3</v>
      </c>
      <c r="B47" s="54" t="s">
        <v>93</v>
      </c>
      <c r="C47" s="55" t="s">
        <v>24</v>
      </c>
      <c r="D47" s="49">
        <f t="shared" ref="D47:D57" si="3">E47+H47</f>
        <v>1</v>
      </c>
      <c r="E47" s="49">
        <f>F47+G47</f>
        <v>1</v>
      </c>
      <c r="F47" s="56">
        <v>1</v>
      </c>
      <c r="G47" s="56"/>
      <c r="H47" s="49">
        <f t="shared" ref="H47:H57" si="4">I47+J47</f>
        <v>0</v>
      </c>
      <c r="I47" s="56"/>
      <c r="J47" s="18"/>
    </row>
    <row r="48" spans="1:10">
      <c r="A48" s="16"/>
      <c r="B48" s="54"/>
      <c r="C48" s="55" t="s">
        <v>17</v>
      </c>
      <c r="D48" s="49">
        <f t="shared" si="3"/>
        <v>101.803</v>
      </c>
      <c r="E48" s="49">
        <f>F48+G48</f>
        <v>101.803</v>
      </c>
      <c r="F48" s="56">
        <f>F50+F52+F54+F56+F57</f>
        <v>101.803</v>
      </c>
      <c r="G48" s="56"/>
      <c r="H48" s="49">
        <f t="shared" si="4"/>
        <v>0</v>
      </c>
      <c r="I48" s="56"/>
      <c r="J48" s="18"/>
    </row>
    <row r="49" spans="1:10" ht="48">
      <c r="A49" s="27" t="s">
        <v>88</v>
      </c>
      <c r="B49" s="57" t="s">
        <v>26</v>
      </c>
      <c r="C49" s="58" t="s">
        <v>19</v>
      </c>
      <c r="D49" s="49">
        <f t="shared" si="3"/>
        <v>23</v>
      </c>
      <c r="E49" s="49">
        <f>F49+G49</f>
        <v>23</v>
      </c>
      <c r="F49" s="59">
        <v>23</v>
      </c>
      <c r="G49" s="60"/>
      <c r="H49" s="49">
        <f t="shared" si="4"/>
        <v>0</v>
      </c>
      <c r="I49" s="61"/>
      <c r="J49" s="26"/>
    </row>
    <row r="50" spans="1:10">
      <c r="A50" s="23"/>
      <c r="B50" s="57"/>
      <c r="C50" s="58" t="s">
        <v>17</v>
      </c>
      <c r="D50" s="49">
        <f t="shared" si="3"/>
        <v>99.003</v>
      </c>
      <c r="E50" s="49">
        <f t="shared" ref="E50:E57" si="5">F50+G50</f>
        <v>99.003</v>
      </c>
      <c r="F50" s="60">
        <v>99.003</v>
      </c>
      <c r="G50" s="60"/>
      <c r="H50" s="49">
        <f t="shared" si="4"/>
        <v>0</v>
      </c>
      <c r="I50" s="61"/>
      <c r="J50" s="26"/>
    </row>
    <row r="51" spans="1:10" ht="48">
      <c r="A51" s="27" t="s">
        <v>89</v>
      </c>
      <c r="B51" s="57" t="s">
        <v>20</v>
      </c>
      <c r="C51" s="58" t="s">
        <v>2</v>
      </c>
      <c r="D51" s="49">
        <f t="shared" si="3"/>
        <v>0</v>
      </c>
      <c r="E51" s="49">
        <f t="shared" si="5"/>
        <v>0</v>
      </c>
      <c r="F51" s="61"/>
      <c r="G51" s="61"/>
      <c r="H51" s="49">
        <f t="shared" si="4"/>
        <v>0</v>
      </c>
      <c r="I51" s="61"/>
      <c r="J51" s="26"/>
    </row>
    <row r="52" spans="1:10" ht="24">
      <c r="A52" s="23"/>
      <c r="B52" s="57" t="s">
        <v>21</v>
      </c>
      <c r="C52" s="58" t="s">
        <v>17</v>
      </c>
      <c r="D52" s="49">
        <f t="shared" si="3"/>
        <v>0</v>
      </c>
      <c r="E52" s="49">
        <f t="shared" si="5"/>
        <v>0</v>
      </c>
      <c r="F52" s="61"/>
      <c r="G52" s="61"/>
      <c r="H52" s="49">
        <f t="shared" si="4"/>
        <v>0</v>
      </c>
      <c r="I52" s="61"/>
      <c r="J52" s="26"/>
    </row>
    <row r="53" spans="1:10" ht="36">
      <c r="A53" s="27" t="s">
        <v>90</v>
      </c>
      <c r="B53" s="57" t="s">
        <v>22</v>
      </c>
      <c r="C53" s="58" t="s">
        <v>2</v>
      </c>
      <c r="D53" s="49">
        <f t="shared" si="3"/>
        <v>0</v>
      </c>
      <c r="E53" s="49">
        <f t="shared" si="5"/>
        <v>0</v>
      </c>
      <c r="F53" s="61"/>
      <c r="G53" s="61"/>
      <c r="H53" s="49">
        <f t="shared" si="4"/>
        <v>0</v>
      </c>
      <c r="I53" s="61"/>
      <c r="J53" s="26"/>
    </row>
    <row r="54" spans="1:10" ht="24">
      <c r="A54" s="23"/>
      <c r="B54" s="57" t="s">
        <v>4</v>
      </c>
      <c r="C54" s="58" t="s">
        <v>17</v>
      </c>
      <c r="D54" s="49">
        <f t="shared" si="3"/>
        <v>0</v>
      </c>
      <c r="E54" s="49">
        <f t="shared" si="5"/>
        <v>0</v>
      </c>
      <c r="F54" s="61"/>
      <c r="G54" s="61"/>
      <c r="H54" s="49">
        <f t="shared" si="4"/>
        <v>0</v>
      </c>
      <c r="I54" s="61"/>
      <c r="J54" s="26"/>
    </row>
    <row r="55" spans="1:10" ht="24">
      <c r="A55" s="27" t="s">
        <v>91</v>
      </c>
      <c r="B55" s="57" t="s">
        <v>0</v>
      </c>
      <c r="C55" s="58" t="s">
        <v>3</v>
      </c>
      <c r="D55" s="49">
        <f t="shared" si="3"/>
        <v>0</v>
      </c>
      <c r="E55" s="49">
        <f t="shared" si="5"/>
        <v>0</v>
      </c>
      <c r="F55" s="61"/>
      <c r="G55" s="61"/>
      <c r="H55" s="49">
        <f t="shared" si="4"/>
        <v>0</v>
      </c>
      <c r="I55" s="61"/>
      <c r="J55" s="26"/>
    </row>
    <row r="56" spans="1:10">
      <c r="A56" s="23"/>
      <c r="B56" s="57"/>
      <c r="C56" s="58" t="s">
        <v>17</v>
      </c>
      <c r="D56" s="49">
        <f t="shared" si="3"/>
        <v>0</v>
      </c>
      <c r="E56" s="49">
        <f t="shared" si="5"/>
        <v>0</v>
      </c>
      <c r="F56" s="61"/>
      <c r="G56" s="61"/>
      <c r="H56" s="49">
        <f t="shared" si="4"/>
        <v>0</v>
      </c>
      <c r="I56" s="61"/>
      <c r="J56" s="26"/>
    </row>
    <row r="57" spans="1:10" ht="48">
      <c r="A57" s="27" t="s">
        <v>92</v>
      </c>
      <c r="B57" s="57" t="s">
        <v>1</v>
      </c>
      <c r="C57" s="58" t="s">
        <v>17</v>
      </c>
      <c r="D57" s="49">
        <f t="shared" si="3"/>
        <v>2.8</v>
      </c>
      <c r="E57" s="49">
        <f t="shared" si="5"/>
        <v>2.8</v>
      </c>
      <c r="F57" s="61">
        <v>2.8</v>
      </c>
      <c r="G57" s="61"/>
      <c r="H57" s="49">
        <f t="shared" si="4"/>
        <v>0</v>
      </c>
      <c r="I57" s="61"/>
      <c r="J57" s="26"/>
    </row>
    <row r="59" spans="1:10">
      <c r="A59" t="s">
        <v>72</v>
      </c>
    </row>
    <row r="62" spans="1:10">
      <c r="A62" t="s">
        <v>61</v>
      </c>
    </row>
  </sheetData>
  <mergeCells count="5">
    <mergeCell ref="F1:J1"/>
    <mergeCell ref="F2:J2"/>
    <mergeCell ref="F3:J3"/>
    <mergeCell ref="F4:J4"/>
    <mergeCell ref="F5:J5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9"/>
  <sheetViews>
    <sheetView topLeftCell="A4" workbookViewId="0">
      <selection activeCell="L13" sqref="L13"/>
    </sheetView>
  </sheetViews>
  <sheetFormatPr defaultRowHeight="15"/>
  <cols>
    <col min="1" max="1" width="4.7109375" customWidth="1"/>
    <col min="2" max="2" width="29.42578125" customWidth="1"/>
    <col min="3" max="3" width="7.42578125" customWidth="1"/>
    <col min="5" max="5" width="14.140625" customWidth="1"/>
  </cols>
  <sheetData>
    <row r="1" spans="1:10">
      <c r="A1" s="34"/>
      <c r="B1" s="35"/>
      <c r="C1" s="34"/>
      <c r="D1" s="34"/>
      <c r="E1" s="34"/>
      <c r="F1" s="195" t="s">
        <v>57</v>
      </c>
      <c r="G1" s="195"/>
      <c r="H1" s="195"/>
      <c r="I1" s="195"/>
      <c r="J1" s="195"/>
    </row>
    <row r="2" spans="1:10">
      <c r="A2" s="34"/>
      <c r="B2" s="35"/>
      <c r="C2" s="34"/>
      <c r="D2" s="34"/>
      <c r="E2" s="34"/>
      <c r="F2" s="195" t="s">
        <v>56</v>
      </c>
      <c r="G2" s="195"/>
      <c r="H2" s="195"/>
      <c r="I2" s="195"/>
      <c r="J2" s="195"/>
    </row>
    <row r="3" spans="1:10">
      <c r="A3" s="34"/>
      <c r="B3" s="35"/>
      <c r="C3" s="34"/>
      <c r="D3" s="34"/>
      <c r="E3" s="34"/>
      <c r="F3" s="195" t="s">
        <v>58</v>
      </c>
      <c r="G3" s="195"/>
      <c r="H3" s="195"/>
      <c r="I3" s="195"/>
      <c r="J3" s="195"/>
    </row>
    <row r="4" spans="1:10">
      <c r="A4" s="34"/>
      <c r="B4" s="35"/>
      <c r="C4" s="34"/>
      <c r="D4" s="34"/>
      <c r="E4" s="34"/>
      <c r="F4" s="195" t="s">
        <v>59</v>
      </c>
      <c r="G4" s="195"/>
      <c r="H4" s="195"/>
      <c r="I4" s="195"/>
      <c r="J4" s="195"/>
    </row>
    <row r="5" spans="1:10">
      <c r="A5" s="34"/>
      <c r="B5" s="35"/>
      <c r="C5" s="34"/>
      <c r="D5" s="34"/>
      <c r="E5" s="34"/>
      <c r="F5" s="195" t="s">
        <v>83</v>
      </c>
      <c r="G5" s="195"/>
      <c r="H5" s="195"/>
      <c r="I5" s="195"/>
      <c r="J5" s="195"/>
    </row>
    <row r="6" spans="1:10">
      <c r="A6" s="34"/>
      <c r="B6" s="35"/>
      <c r="C6" s="34"/>
      <c r="D6" s="34"/>
      <c r="E6" s="34"/>
      <c r="F6" s="34"/>
      <c r="G6" s="34"/>
      <c r="H6" s="34"/>
      <c r="I6" s="34"/>
      <c r="J6" s="34"/>
    </row>
    <row r="7" spans="1:10" ht="15.75">
      <c r="A7" s="67" t="s">
        <v>104</v>
      </c>
      <c r="B7" s="67"/>
      <c r="C7" s="67"/>
      <c r="D7" s="67"/>
      <c r="E7" s="67"/>
      <c r="F7" s="67"/>
      <c r="G7" s="67"/>
      <c r="H7" s="67"/>
      <c r="I7" s="67"/>
      <c r="J7" s="67"/>
    </row>
    <row r="8" spans="1:10" ht="15.75">
      <c r="A8" s="68" t="s">
        <v>5</v>
      </c>
      <c r="B8" s="68"/>
      <c r="C8" s="68"/>
      <c r="D8" s="68"/>
      <c r="E8" s="68"/>
      <c r="F8" s="68"/>
      <c r="G8" s="68"/>
      <c r="H8" s="68"/>
      <c r="I8" s="68"/>
      <c r="J8" s="68"/>
    </row>
    <row r="9" spans="1:10">
      <c r="A9" s="2"/>
      <c r="B9" s="3"/>
      <c r="C9" s="4"/>
      <c r="D9" s="5"/>
      <c r="E9" s="6"/>
      <c r="F9" s="6"/>
      <c r="G9" s="6"/>
      <c r="H9" s="5"/>
      <c r="I9" s="6"/>
      <c r="J9" s="6"/>
    </row>
    <row r="10" spans="1:10">
      <c r="A10" s="100" t="s">
        <v>6</v>
      </c>
      <c r="B10" s="101" t="s">
        <v>7</v>
      </c>
      <c r="C10" s="102" t="s">
        <v>8</v>
      </c>
      <c r="D10" s="103" t="s">
        <v>9</v>
      </c>
      <c r="E10" s="104"/>
      <c r="F10" s="104"/>
      <c r="G10" s="104"/>
      <c r="H10" s="104"/>
      <c r="I10" s="104"/>
      <c r="J10" s="104"/>
    </row>
    <row r="11" spans="1:10" ht="89.25">
      <c r="A11" s="105"/>
      <c r="B11" s="106"/>
      <c r="C11" s="107"/>
      <c r="D11" s="108"/>
      <c r="E11" s="139" t="s">
        <v>12</v>
      </c>
      <c r="F11" s="109"/>
      <c r="G11" s="109"/>
      <c r="H11" s="110" t="s">
        <v>13</v>
      </c>
      <c r="I11" s="111"/>
      <c r="J11" s="111"/>
    </row>
    <row r="12" spans="1:10">
      <c r="A12" s="100"/>
      <c r="B12" s="112"/>
      <c r="C12" s="102"/>
      <c r="D12" s="103"/>
      <c r="E12" s="103" t="s">
        <v>9</v>
      </c>
      <c r="F12" s="102" t="s">
        <v>14</v>
      </c>
      <c r="G12" s="102" t="s">
        <v>15</v>
      </c>
      <c r="H12" s="103" t="s">
        <v>9</v>
      </c>
      <c r="I12" s="102" t="s">
        <v>14</v>
      </c>
      <c r="J12" s="102" t="s">
        <v>15</v>
      </c>
    </row>
    <row r="13" spans="1:10" ht="36">
      <c r="A13" s="113"/>
      <c r="B13" s="114" t="s">
        <v>103</v>
      </c>
      <c r="C13" s="115" t="s">
        <v>17</v>
      </c>
      <c r="D13" s="116">
        <v>0</v>
      </c>
      <c r="E13" s="116">
        <v>0</v>
      </c>
      <c r="F13" s="116">
        <f>F16+F18+F23</f>
        <v>0</v>
      </c>
      <c r="G13" s="116"/>
      <c r="H13" s="116">
        <f>I13+J13</f>
        <v>0</v>
      </c>
      <c r="I13" s="116"/>
      <c r="J13" s="117"/>
    </row>
    <row r="14" spans="1:10">
      <c r="A14" s="113"/>
      <c r="B14" s="114"/>
      <c r="C14" s="115" t="s">
        <v>3</v>
      </c>
      <c r="D14" s="116">
        <v>0</v>
      </c>
      <c r="E14" s="116">
        <v>0</v>
      </c>
      <c r="F14" s="116">
        <v>0</v>
      </c>
      <c r="G14" s="116"/>
      <c r="H14" s="116">
        <f t="shared" ref="H14:H34" si="0">I14+J14</f>
        <v>0</v>
      </c>
      <c r="I14" s="116"/>
      <c r="J14" s="118"/>
    </row>
    <row r="15" spans="1:10" ht="24">
      <c r="A15" s="119"/>
      <c r="B15" s="120" t="s">
        <v>26</v>
      </c>
      <c r="C15" s="121" t="s">
        <v>19</v>
      </c>
      <c r="D15" s="116">
        <v>0</v>
      </c>
      <c r="E15" s="116">
        <v>0</v>
      </c>
      <c r="F15" s="122">
        <f>F26</f>
        <v>0</v>
      </c>
      <c r="G15" s="122"/>
      <c r="H15" s="116">
        <f t="shared" si="0"/>
        <v>0</v>
      </c>
      <c r="I15" s="123"/>
      <c r="J15" s="124"/>
    </row>
    <row r="16" spans="1:10">
      <c r="A16" s="119"/>
      <c r="B16" s="120"/>
      <c r="C16" s="121" t="s">
        <v>17</v>
      </c>
      <c r="D16" s="116">
        <v>0</v>
      </c>
      <c r="E16" s="116">
        <v>0</v>
      </c>
      <c r="F16" s="122">
        <f>F27</f>
        <v>0</v>
      </c>
      <c r="G16" s="122"/>
      <c r="H16" s="116">
        <f t="shared" si="0"/>
        <v>0</v>
      </c>
      <c r="I16" s="123"/>
      <c r="J16" s="124"/>
    </row>
    <row r="17" spans="1:10" ht="24">
      <c r="A17" s="119"/>
      <c r="B17" s="120" t="s">
        <v>20</v>
      </c>
      <c r="C17" s="121" t="s">
        <v>2</v>
      </c>
      <c r="D17" s="116">
        <v>0</v>
      </c>
      <c r="E17" s="116">
        <f t="shared" ref="E17:E33" si="1">F17+G17</f>
        <v>0</v>
      </c>
      <c r="F17" s="122">
        <v>0</v>
      </c>
      <c r="G17" s="122"/>
      <c r="H17" s="116">
        <f t="shared" si="0"/>
        <v>0</v>
      </c>
      <c r="I17" s="123"/>
      <c r="J17" s="124"/>
    </row>
    <row r="18" spans="1:10">
      <c r="A18" s="119"/>
      <c r="B18" s="120" t="s">
        <v>21</v>
      </c>
      <c r="C18" s="121" t="s">
        <v>17</v>
      </c>
      <c r="D18" s="116">
        <f t="shared" ref="D18:D33" si="2">E18+H18</f>
        <v>0</v>
      </c>
      <c r="E18" s="116">
        <f t="shared" si="1"/>
        <v>0</v>
      </c>
      <c r="F18" s="122">
        <v>0</v>
      </c>
      <c r="G18" s="122"/>
      <c r="H18" s="116">
        <f t="shared" si="0"/>
        <v>0</v>
      </c>
      <c r="I18" s="123"/>
      <c r="J18" s="124"/>
    </row>
    <row r="19" spans="1:10" ht="24">
      <c r="A19" s="119"/>
      <c r="B19" s="120" t="s">
        <v>22</v>
      </c>
      <c r="C19" s="121" t="s">
        <v>2</v>
      </c>
      <c r="D19" s="116">
        <f t="shared" si="2"/>
        <v>0</v>
      </c>
      <c r="E19" s="116">
        <f t="shared" si="1"/>
        <v>0</v>
      </c>
      <c r="F19" s="122"/>
      <c r="G19" s="122"/>
      <c r="H19" s="116">
        <f t="shared" si="0"/>
        <v>0</v>
      </c>
      <c r="I19" s="123"/>
      <c r="J19" s="124"/>
    </row>
    <row r="20" spans="1:10">
      <c r="A20" s="119"/>
      <c r="B20" s="120" t="s">
        <v>4</v>
      </c>
      <c r="C20" s="121" t="s">
        <v>17</v>
      </c>
      <c r="D20" s="116">
        <f t="shared" si="2"/>
        <v>0</v>
      </c>
      <c r="E20" s="116">
        <f t="shared" si="1"/>
        <v>0</v>
      </c>
      <c r="F20" s="122"/>
      <c r="G20" s="122"/>
      <c r="H20" s="116">
        <f t="shared" si="0"/>
        <v>0</v>
      </c>
      <c r="I20" s="123"/>
      <c r="J20" s="124"/>
    </row>
    <row r="21" spans="1:10">
      <c r="A21" s="119"/>
      <c r="B21" s="120" t="s">
        <v>0</v>
      </c>
      <c r="C21" s="121" t="s">
        <v>3</v>
      </c>
      <c r="D21" s="116">
        <f t="shared" si="2"/>
        <v>0</v>
      </c>
      <c r="E21" s="116">
        <f t="shared" si="1"/>
        <v>0</v>
      </c>
      <c r="F21" s="122"/>
      <c r="G21" s="122"/>
      <c r="H21" s="116">
        <f t="shared" si="0"/>
        <v>0</v>
      </c>
      <c r="I21" s="123"/>
      <c r="J21" s="124"/>
    </row>
    <row r="22" spans="1:10">
      <c r="A22" s="119"/>
      <c r="B22" s="120"/>
      <c r="C22" s="121" t="s">
        <v>17</v>
      </c>
      <c r="D22" s="116">
        <f t="shared" si="2"/>
        <v>0</v>
      </c>
      <c r="E22" s="116">
        <v>0</v>
      </c>
      <c r="F22" s="122"/>
      <c r="G22" s="122"/>
      <c r="H22" s="116">
        <f t="shared" si="0"/>
        <v>0</v>
      </c>
      <c r="I22" s="123"/>
      <c r="J22" s="124"/>
    </row>
    <row r="23" spans="1:10" ht="36">
      <c r="A23" s="119"/>
      <c r="B23" s="120" t="s">
        <v>23</v>
      </c>
      <c r="C23" s="121" t="s">
        <v>17</v>
      </c>
      <c r="D23" s="116">
        <v>0</v>
      </c>
      <c r="E23" s="116">
        <v>0</v>
      </c>
      <c r="F23" s="125">
        <v>0</v>
      </c>
      <c r="G23" s="122"/>
      <c r="H23" s="116">
        <f t="shared" si="0"/>
        <v>0</v>
      </c>
      <c r="I23" s="123"/>
      <c r="J23" s="124"/>
    </row>
    <row r="24" spans="1:10">
      <c r="A24" s="126">
        <v>1</v>
      </c>
      <c r="B24" s="127"/>
      <c r="C24" s="128" t="s">
        <v>24</v>
      </c>
      <c r="D24" s="116">
        <v>0</v>
      </c>
      <c r="E24" s="116">
        <v>0</v>
      </c>
      <c r="F24" s="129">
        <v>0</v>
      </c>
      <c r="G24" s="129"/>
      <c r="H24" s="116">
        <f t="shared" si="0"/>
        <v>0</v>
      </c>
      <c r="I24" s="129"/>
      <c r="J24" s="118"/>
    </row>
    <row r="25" spans="1:10">
      <c r="A25" s="130"/>
      <c r="B25" s="127"/>
      <c r="C25" s="128" t="s">
        <v>17</v>
      </c>
      <c r="D25" s="116">
        <v>0</v>
      </c>
      <c r="E25" s="116">
        <v>0</v>
      </c>
      <c r="F25" s="129">
        <v>0</v>
      </c>
      <c r="G25" s="129"/>
      <c r="H25" s="116">
        <f t="shared" si="0"/>
        <v>0</v>
      </c>
      <c r="I25" s="129"/>
      <c r="J25" s="118"/>
    </row>
    <row r="26" spans="1:10" ht="24">
      <c r="A26" s="131" t="s">
        <v>73</v>
      </c>
      <c r="B26" s="132" t="s">
        <v>26</v>
      </c>
      <c r="C26" s="133" t="s">
        <v>19</v>
      </c>
      <c r="D26" s="116">
        <v>0</v>
      </c>
      <c r="E26" s="116">
        <v>0</v>
      </c>
      <c r="F26" s="134">
        <v>0</v>
      </c>
      <c r="G26" s="135"/>
      <c r="H26" s="116">
        <f t="shared" si="0"/>
        <v>0</v>
      </c>
      <c r="I26" s="125"/>
      <c r="J26" s="136"/>
    </row>
    <row r="27" spans="1:10">
      <c r="A27" s="137"/>
      <c r="B27" s="132"/>
      <c r="C27" s="133" t="s">
        <v>17</v>
      </c>
      <c r="D27" s="116">
        <v>0</v>
      </c>
      <c r="E27" s="116">
        <v>0</v>
      </c>
      <c r="F27" s="135">
        <v>0</v>
      </c>
      <c r="G27" s="135"/>
      <c r="H27" s="116">
        <f t="shared" si="0"/>
        <v>0</v>
      </c>
      <c r="I27" s="125"/>
      <c r="J27" s="136"/>
    </row>
    <row r="28" spans="1:10" ht="24">
      <c r="A28" s="131" t="s">
        <v>74</v>
      </c>
      <c r="B28" s="132" t="s">
        <v>20</v>
      </c>
      <c r="C28" s="133" t="s">
        <v>2</v>
      </c>
      <c r="D28" s="116">
        <f t="shared" si="2"/>
        <v>0</v>
      </c>
      <c r="E28" s="116">
        <f t="shared" si="1"/>
        <v>0</v>
      </c>
      <c r="F28" s="125"/>
      <c r="G28" s="125"/>
      <c r="H28" s="116">
        <f t="shared" si="0"/>
        <v>0</v>
      </c>
      <c r="I28" s="125"/>
      <c r="J28" s="136"/>
    </row>
    <row r="29" spans="1:10">
      <c r="A29" s="137"/>
      <c r="B29" s="132" t="s">
        <v>21</v>
      </c>
      <c r="C29" s="133" t="s">
        <v>17</v>
      </c>
      <c r="D29" s="116">
        <f t="shared" si="2"/>
        <v>0</v>
      </c>
      <c r="E29" s="116">
        <f t="shared" si="1"/>
        <v>0</v>
      </c>
      <c r="F29" s="125"/>
      <c r="G29" s="125"/>
      <c r="H29" s="116">
        <f t="shared" si="0"/>
        <v>0</v>
      </c>
      <c r="I29" s="125"/>
      <c r="J29" s="136"/>
    </row>
    <row r="30" spans="1:10" ht="24">
      <c r="A30" s="131" t="s">
        <v>75</v>
      </c>
      <c r="B30" s="132" t="s">
        <v>22</v>
      </c>
      <c r="C30" s="133" t="s">
        <v>2</v>
      </c>
      <c r="D30" s="116">
        <f t="shared" si="2"/>
        <v>0</v>
      </c>
      <c r="E30" s="116">
        <f t="shared" si="1"/>
        <v>0</v>
      </c>
      <c r="F30" s="125"/>
      <c r="G30" s="125"/>
      <c r="H30" s="116">
        <f t="shared" si="0"/>
        <v>0</v>
      </c>
      <c r="I30" s="125"/>
      <c r="J30" s="136"/>
    </row>
    <row r="31" spans="1:10">
      <c r="A31" s="137"/>
      <c r="B31" s="132" t="s">
        <v>4</v>
      </c>
      <c r="C31" s="133" t="s">
        <v>17</v>
      </c>
      <c r="D31" s="116">
        <f t="shared" si="2"/>
        <v>0</v>
      </c>
      <c r="E31" s="116">
        <f t="shared" si="1"/>
        <v>0</v>
      </c>
      <c r="F31" s="125"/>
      <c r="G31" s="125"/>
      <c r="H31" s="116">
        <f t="shared" si="0"/>
        <v>0</v>
      </c>
      <c r="I31" s="125"/>
      <c r="J31" s="136"/>
    </row>
    <row r="32" spans="1:10">
      <c r="A32" s="131" t="s">
        <v>76</v>
      </c>
      <c r="B32" s="132" t="s">
        <v>0</v>
      </c>
      <c r="C32" s="133" t="s">
        <v>3</v>
      </c>
      <c r="D32" s="116">
        <f t="shared" si="2"/>
        <v>0</v>
      </c>
      <c r="E32" s="116">
        <f t="shared" si="1"/>
        <v>0</v>
      </c>
      <c r="F32" s="125"/>
      <c r="G32" s="125"/>
      <c r="H32" s="116">
        <f t="shared" si="0"/>
        <v>0</v>
      </c>
      <c r="I32" s="125"/>
      <c r="J32" s="136"/>
    </row>
    <row r="33" spans="1:10">
      <c r="A33" s="137"/>
      <c r="B33" s="132"/>
      <c r="C33" s="133" t="s">
        <v>17</v>
      </c>
      <c r="D33" s="116">
        <f t="shared" si="2"/>
        <v>0</v>
      </c>
      <c r="E33" s="116">
        <f t="shared" si="1"/>
        <v>0</v>
      </c>
      <c r="F33" s="125"/>
      <c r="G33" s="125"/>
      <c r="H33" s="116">
        <f t="shared" si="0"/>
        <v>0</v>
      </c>
      <c r="I33" s="125"/>
      <c r="J33" s="136"/>
    </row>
    <row r="34" spans="1:10" ht="36">
      <c r="A34" s="131" t="s">
        <v>77</v>
      </c>
      <c r="B34" s="132" t="s">
        <v>1</v>
      </c>
      <c r="C34" s="133" t="s">
        <v>17</v>
      </c>
      <c r="D34" s="116">
        <v>0</v>
      </c>
      <c r="E34" s="116">
        <v>0</v>
      </c>
      <c r="F34" s="125">
        <v>0</v>
      </c>
      <c r="G34" s="125"/>
      <c r="H34" s="116">
        <f t="shared" si="0"/>
        <v>0</v>
      </c>
      <c r="I34" s="125"/>
      <c r="J34" s="136"/>
    </row>
    <row r="35" spans="1:10">
      <c r="A35" s="138"/>
      <c r="B35" s="138"/>
      <c r="C35" s="138"/>
      <c r="D35" s="138"/>
      <c r="E35" s="138"/>
      <c r="F35" s="138"/>
      <c r="G35" s="138"/>
      <c r="H35" s="138"/>
      <c r="I35" s="138"/>
      <c r="J35" s="138"/>
    </row>
    <row r="36" spans="1:10">
      <c r="A36" s="138" t="s">
        <v>72</v>
      </c>
      <c r="B36" s="138"/>
      <c r="C36" s="138"/>
      <c r="D36" s="138"/>
      <c r="E36" s="138"/>
      <c r="F36" s="138"/>
      <c r="G36" s="138"/>
      <c r="H36" s="138"/>
      <c r="I36" s="138"/>
      <c r="J36" s="138"/>
    </row>
    <row r="37" spans="1:10">
      <c r="A37" s="138"/>
      <c r="B37" s="138"/>
      <c r="C37" s="138"/>
      <c r="D37" s="138"/>
      <c r="E37" s="138"/>
      <c r="F37" s="138"/>
      <c r="G37" s="138"/>
      <c r="H37" s="138"/>
      <c r="I37" s="138"/>
      <c r="J37" s="138"/>
    </row>
    <row r="38" spans="1:10">
      <c r="A38" s="138" t="s">
        <v>61</v>
      </c>
      <c r="B38" s="138"/>
      <c r="C38" s="138"/>
      <c r="D38" s="138"/>
      <c r="E38" s="138"/>
      <c r="F38" s="138"/>
      <c r="G38" s="138"/>
      <c r="H38" s="138"/>
      <c r="I38" s="138"/>
      <c r="J38" s="138"/>
    </row>
    <row r="39" spans="1:10">
      <c r="A39" s="138"/>
      <c r="B39" s="138"/>
      <c r="C39" s="138"/>
      <c r="D39" s="138"/>
      <c r="E39" s="138"/>
      <c r="F39" s="138"/>
      <c r="G39" s="138"/>
      <c r="H39" s="138"/>
      <c r="I39" s="138"/>
      <c r="J39" s="138"/>
    </row>
  </sheetData>
  <mergeCells count="5">
    <mergeCell ref="F1:J1"/>
    <mergeCell ref="F2:J2"/>
    <mergeCell ref="F3:J3"/>
    <mergeCell ref="F4:J4"/>
    <mergeCell ref="F5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1"/>
  <sheetViews>
    <sheetView topLeftCell="A19" zoomScale="75" zoomScaleNormal="75" workbookViewId="0">
      <selection activeCell="M12" sqref="M12"/>
    </sheetView>
  </sheetViews>
  <sheetFormatPr defaultRowHeight="15"/>
  <cols>
    <col min="1" max="1" width="3.85546875" customWidth="1"/>
    <col min="2" max="2" width="28.28515625" customWidth="1"/>
    <col min="3" max="3" width="6.140625" customWidth="1"/>
    <col min="4" max="4" width="8" customWidth="1"/>
    <col min="5" max="5" width="9.28515625" customWidth="1"/>
    <col min="6" max="6" width="7.140625" customWidth="1"/>
    <col min="7" max="7" width="7.28515625" customWidth="1"/>
    <col min="8" max="8" width="12.42578125" customWidth="1"/>
    <col min="9" max="9" width="8.42578125" customWidth="1"/>
  </cols>
  <sheetData>
    <row r="1" spans="1:15">
      <c r="A1" s="34"/>
      <c r="B1" s="35"/>
      <c r="C1" s="34"/>
      <c r="D1" s="34"/>
      <c r="E1" s="34"/>
      <c r="F1" s="195" t="s">
        <v>57</v>
      </c>
      <c r="G1" s="195"/>
      <c r="H1" s="195"/>
      <c r="I1" s="195"/>
      <c r="J1" s="195"/>
    </row>
    <row r="2" spans="1:15">
      <c r="A2" s="34"/>
      <c r="B2" s="35"/>
      <c r="C2" s="34"/>
      <c r="D2" s="34"/>
      <c r="E2" s="34"/>
      <c r="F2" s="195" t="s">
        <v>56</v>
      </c>
      <c r="G2" s="195"/>
      <c r="H2" s="195"/>
      <c r="I2" s="195"/>
      <c r="J2" s="195"/>
    </row>
    <row r="3" spans="1:15">
      <c r="A3" s="34"/>
      <c r="B3" s="35"/>
      <c r="C3" s="34"/>
      <c r="D3" s="34"/>
      <c r="E3" s="34"/>
      <c r="F3" s="195" t="s">
        <v>58</v>
      </c>
      <c r="G3" s="195"/>
      <c r="H3" s="195"/>
      <c r="I3" s="195"/>
      <c r="J3" s="195"/>
    </row>
    <row r="4" spans="1:15">
      <c r="A4" s="34"/>
      <c r="B4" s="35"/>
      <c r="C4" s="34"/>
      <c r="D4" s="34"/>
      <c r="E4" s="34"/>
      <c r="F4" s="195" t="s">
        <v>59</v>
      </c>
      <c r="G4" s="195"/>
      <c r="H4" s="195"/>
      <c r="I4" s="195"/>
      <c r="J4" s="195"/>
    </row>
    <row r="5" spans="1:15">
      <c r="A5" s="34"/>
      <c r="B5" s="35"/>
      <c r="C5" s="34"/>
      <c r="D5" s="34"/>
      <c r="E5" s="34"/>
      <c r="F5" s="195" t="s">
        <v>83</v>
      </c>
      <c r="G5" s="195"/>
      <c r="H5" s="195"/>
      <c r="I5" s="195"/>
      <c r="J5" s="195"/>
    </row>
    <row r="6" spans="1:15">
      <c r="A6" s="34"/>
      <c r="B6" s="35"/>
      <c r="C6" s="34"/>
      <c r="D6" s="34"/>
      <c r="E6" s="34"/>
      <c r="F6" s="140"/>
      <c r="G6" s="140"/>
      <c r="H6" s="140"/>
      <c r="I6" s="140"/>
      <c r="J6" s="140"/>
    </row>
    <row r="7" spans="1:15" ht="15.75">
      <c r="A7" s="145"/>
      <c r="B7" s="146"/>
      <c r="C7" s="145"/>
      <c r="D7" s="198" t="s">
        <v>105</v>
      </c>
      <c r="E7" s="198"/>
      <c r="F7" s="145"/>
      <c r="G7" s="145"/>
      <c r="H7" s="145"/>
      <c r="I7" s="34"/>
      <c r="J7" s="34"/>
    </row>
    <row r="8" spans="1:15" s="143" customFormat="1" ht="15.75">
      <c r="A8" s="171" t="s">
        <v>107</v>
      </c>
      <c r="B8" s="171"/>
      <c r="C8" s="171"/>
      <c r="D8" s="171"/>
      <c r="E8" s="171"/>
      <c r="F8" s="171"/>
      <c r="G8" s="171"/>
      <c r="H8" s="171"/>
      <c r="I8" s="172"/>
      <c r="J8" s="172"/>
      <c r="K8" s="142"/>
      <c r="L8" s="142"/>
      <c r="M8" s="142"/>
      <c r="N8" s="142"/>
      <c r="O8" s="142"/>
    </row>
    <row r="9" spans="1:15" ht="15.75">
      <c r="A9" s="197" t="s">
        <v>5</v>
      </c>
      <c r="B9" s="197"/>
      <c r="C9" s="197"/>
      <c r="D9" s="197"/>
      <c r="E9" s="197"/>
      <c r="F9" s="197"/>
      <c r="G9" s="197"/>
      <c r="H9" s="197"/>
      <c r="I9" s="197"/>
      <c r="J9" s="197"/>
    </row>
    <row r="10" spans="1:15">
      <c r="A10" s="2"/>
      <c r="B10" s="3"/>
      <c r="C10" s="4"/>
      <c r="D10" s="5"/>
      <c r="E10" s="6"/>
      <c r="F10" s="6"/>
      <c r="G10" s="6"/>
      <c r="H10" s="5"/>
      <c r="I10" s="6"/>
      <c r="J10" s="6"/>
    </row>
    <row r="11" spans="1:15">
      <c r="A11" s="62" t="s">
        <v>6</v>
      </c>
      <c r="B11" s="66" t="s">
        <v>7</v>
      </c>
      <c r="C11" s="64" t="s">
        <v>8</v>
      </c>
      <c r="D11" s="65" t="s">
        <v>9</v>
      </c>
      <c r="E11" s="11"/>
      <c r="F11" s="11"/>
      <c r="G11" s="11"/>
      <c r="H11" s="11"/>
      <c r="I11" s="11"/>
      <c r="J11" s="11"/>
    </row>
    <row r="12" spans="1:15" ht="143.25" customHeight="1">
      <c r="A12" s="7"/>
      <c r="B12" s="8"/>
      <c r="C12" s="9"/>
      <c r="D12" s="10"/>
      <c r="E12" s="45" t="s">
        <v>12</v>
      </c>
      <c r="F12" s="12"/>
      <c r="G12" s="12"/>
      <c r="H12" s="46" t="s">
        <v>13</v>
      </c>
      <c r="I12" s="13"/>
      <c r="J12" s="13"/>
    </row>
    <row r="13" spans="1:15">
      <c r="A13" s="62"/>
      <c r="B13" s="63"/>
      <c r="C13" s="64"/>
      <c r="D13" s="65"/>
      <c r="E13" s="65" t="s">
        <v>9</v>
      </c>
      <c r="F13" s="64" t="s">
        <v>14</v>
      </c>
      <c r="G13" s="64" t="s">
        <v>15</v>
      </c>
      <c r="H13" s="65" t="s">
        <v>9</v>
      </c>
      <c r="I13" s="64" t="s">
        <v>14</v>
      </c>
      <c r="J13" s="64" t="s">
        <v>15</v>
      </c>
    </row>
    <row r="14" spans="1:15" ht="36">
      <c r="A14" s="36"/>
      <c r="B14" s="47" t="s">
        <v>85</v>
      </c>
      <c r="C14" s="48" t="s">
        <v>17</v>
      </c>
      <c r="D14" s="49">
        <f t="shared" ref="D14:D35" si="0">E14+H14</f>
        <v>81.304000000000002</v>
      </c>
      <c r="E14" s="49">
        <f>F14+G14</f>
        <v>81.304000000000002</v>
      </c>
      <c r="F14" s="49">
        <f>F17+F19+F24</f>
        <v>81.304000000000002</v>
      </c>
      <c r="G14" s="49"/>
      <c r="H14" s="49">
        <f>I14+J14</f>
        <v>0</v>
      </c>
      <c r="I14" s="49"/>
      <c r="J14" s="17"/>
    </row>
    <row r="15" spans="1:15">
      <c r="A15" s="36"/>
      <c r="B15" s="47"/>
      <c r="C15" s="48" t="s">
        <v>3</v>
      </c>
      <c r="D15" s="49">
        <f t="shared" si="0"/>
        <v>1</v>
      </c>
      <c r="E15" s="49">
        <f t="shared" ref="E15:E35" si="1">F15+G15</f>
        <v>1</v>
      </c>
      <c r="F15" s="49">
        <v>1</v>
      </c>
      <c r="G15" s="49"/>
      <c r="H15" s="49">
        <f t="shared" ref="H15:H35" si="2">I15+J15</f>
        <v>0</v>
      </c>
      <c r="I15" s="49"/>
      <c r="J15" s="18"/>
    </row>
    <row r="16" spans="1:15" ht="24">
      <c r="A16" s="19"/>
      <c r="B16" s="50" t="s">
        <v>26</v>
      </c>
      <c r="C16" s="51" t="s">
        <v>19</v>
      </c>
      <c r="D16" s="49">
        <f t="shared" si="0"/>
        <v>18.128</v>
      </c>
      <c r="E16" s="49">
        <f t="shared" si="1"/>
        <v>18.128</v>
      </c>
      <c r="F16" s="52">
        <f>F27</f>
        <v>18.128</v>
      </c>
      <c r="G16" s="52"/>
      <c r="H16" s="49">
        <f t="shared" si="2"/>
        <v>0</v>
      </c>
      <c r="I16" s="53"/>
      <c r="J16" s="21"/>
    </row>
    <row r="17" spans="1:10">
      <c r="A17" s="19"/>
      <c r="B17" s="50"/>
      <c r="C17" s="51" t="s">
        <v>17</v>
      </c>
      <c r="D17" s="49">
        <f t="shared" si="0"/>
        <v>77.641000000000005</v>
      </c>
      <c r="E17" s="49">
        <f t="shared" si="1"/>
        <v>77.641000000000005</v>
      </c>
      <c r="F17" s="52">
        <f>F28</f>
        <v>77.641000000000005</v>
      </c>
      <c r="G17" s="52"/>
      <c r="H17" s="49">
        <f t="shared" si="2"/>
        <v>0</v>
      </c>
      <c r="I17" s="53"/>
      <c r="J17" s="21"/>
    </row>
    <row r="18" spans="1:10" ht="24">
      <c r="A18" s="19"/>
      <c r="B18" s="50" t="s">
        <v>20</v>
      </c>
      <c r="C18" s="51" t="s">
        <v>2</v>
      </c>
      <c r="D18" s="49">
        <f t="shared" si="0"/>
        <v>0</v>
      </c>
      <c r="E18" s="49">
        <f t="shared" si="1"/>
        <v>0</v>
      </c>
      <c r="F18" s="52">
        <v>0</v>
      </c>
      <c r="G18" s="52"/>
      <c r="H18" s="49">
        <f t="shared" si="2"/>
        <v>0</v>
      </c>
      <c r="I18" s="53"/>
      <c r="J18" s="21"/>
    </row>
    <row r="19" spans="1:10">
      <c r="A19" s="19"/>
      <c r="B19" s="50" t="s">
        <v>21</v>
      </c>
      <c r="C19" s="51" t="s">
        <v>17</v>
      </c>
      <c r="D19" s="49">
        <f t="shared" si="0"/>
        <v>0</v>
      </c>
      <c r="E19" s="49">
        <f t="shared" si="1"/>
        <v>0</v>
      </c>
      <c r="F19" s="52">
        <v>0</v>
      </c>
      <c r="G19" s="52"/>
      <c r="H19" s="49">
        <f t="shared" si="2"/>
        <v>0</v>
      </c>
      <c r="I19" s="53"/>
      <c r="J19" s="21"/>
    </row>
    <row r="20" spans="1:10" ht="24">
      <c r="A20" s="19"/>
      <c r="B20" s="50" t="s">
        <v>22</v>
      </c>
      <c r="C20" s="51" t="s">
        <v>2</v>
      </c>
      <c r="D20" s="49">
        <f t="shared" si="0"/>
        <v>0</v>
      </c>
      <c r="E20" s="49">
        <f t="shared" si="1"/>
        <v>0</v>
      </c>
      <c r="F20" s="52"/>
      <c r="G20" s="52"/>
      <c r="H20" s="49">
        <f t="shared" si="2"/>
        <v>0</v>
      </c>
      <c r="I20" s="53"/>
      <c r="J20" s="21"/>
    </row>
    <row r="21" spans="1:10">
      <c r="A21" s="19"/>
      <c r="B21" s="50" t="s">
        <v>4</v>
      </c>
      <c r="C21" s="51" t="s">
        <v>17</v>
      </c>
      <c r="D21" s="49">
        <f t="shared" si="0"/>
        <v>0</v>
      </c>
      <c r="E21" s="49">
        <f t="shared" si="1"/>
        <v>0</v>
      </c>
      <c r="F21" s="52"/>
      <c r="G21" s="52"/>
      <c r="H21" s="49">
        <f t="shared" si="2"/>
        <v>0</v>
      </c>
      <c r="I21" s="53"/>
      <c r="J21" s="21"/>
    </row>
    <row r="22" spans="1:10">
      <c r="A22" s="19"/>
      <c r="B22" s="50" t="s">
        <v>0</v>
      </c>
      <c r="C22" s="51" t="s">
        <v>3</v>
      </c>
      <c r="D22" s="49">
        <f t="shared" si="0"/>
        <v>0</v>
      </c>
      <c r="E22" s="49">
        <f t="shared" si="1"/>
        <v>0</v>
      </c>
      <c r="F22" s="52"/>
      <c r="G22" s="52"/>
      <c r="H22" s="49">
        <f t="shared" si="2"/>
        <v>0</v>
      </c>
      <c r="I22" s="53"/>
      <c r="J22" s="21"/>
    </row>
    <row r="23" spans="1:10">
      <c r="A23" s="19"/>
      <c r="B23" s="50"/>
      <c r="C23" s="51" t="s">
        <v>17</v>
      </c>
      <c r="D23" s="49">
        <f t="shared" si="0"/>
        <v>0</v>
      </c>
      <c r="E23" s="49">
        <f t="shared" si="1"/>
        <v>0</v>
      </c>
      <c r="F23" s="52"/>
      <c r="G23" s="52"/>
      <c r="H23" s="49">
        <f t="shared" si="2"/>
        <v>0</v>
      </c>
      <c r="I23" s="53"/>
      <c r="J23" s="21"/>
    </row>
    <row r="24" spans="1:10" ht="36">
      <c r="A24" s="19"/>
      <c r="B24" s="50" t="s">
        <v>23</v>
      </c>
      <c r="C24" s="51" t="s">
        <v>17</v>
      </c>
      <c r="D24" s="49">
        <f t="shared" si="0"/>
        <v>3.6629999999999998</v>
      </c>
      <c r="E24" s="49">
        <f t="shared" si="1"/>
        <v>3.6629999999999998</v>
      </c>
      <c r="F24" s="61">
        <v>3.6629999999999998</v>
      </c>
      <c r="G24" s="52"/>
      <c r="H24" s="49">
        <f t="shared" si="2"/>
        <v>0</v>
      </c>
      <c r="I24" s="53"/>
      <c r="J24" s="21"/>
    </row>
    <row r="25" spans="1:10">
      <c r="A25" s="14">
        <v>1</v>
      </c>
      <c r="B25" s="54" t="s">
        <v>101</v>
      </c>
      <c r="C25" s="55" t="s">
        <v>24</v>
      </c>
      <c r="D25" s="49">
        <f t="shared" si="0"/>
        <v>1</v>
      </c>
      <c r="E25" s="49">
        <f>F25+G25</f>
        <v>1</v>
      </c>
      <c r="F25" s="56">
        <v>1</v>
      </c>
      <c r="G25" s="56"/>
      <c r="H25" s="49">
        <f t="shared" si="2"/>
        <v>0</v>
      </c>
      <c r="I25" s="56"/>
      <c r="J25" s="18"/>
    </row>
    <row r="26" spans="1:10">
      <c r="A26" s="16"/>
      <c r="B26" s="54"/>
      <c r="C26" s="55" t="s">
        <v>17</v>
      </c>
      <c r="D26" s="49">
        <f>E26+H26</f>
        <v>81.304000000000002</v>
      </c>
      <c r="E26" s="49">
        <f>F26+G26</f>
        <v>81.304000000000002</v>
      </c>
      <c r="F26" s="56">
        <f>F28+F30+F35</f>
        <v>81.304000000000002</v>
      </c>
      <c r="G26" s="56"/>
      <c r="H26" s="49">
        <f t="shared" si="2"/>
        <v>0</v>
      </c>
      <c r="I26" s="56"/>
      <c r="J26" s="18"/>
    </row>
    <row r="27" spans="1:10" ht="24">
      <c r="A27" s="27" t="s">
        <v>73</v>
      </c>
      <c r="B27" s="57" t="s">
        <v>26</v>
      </c>
      <c r="C27" s="58" t="s">
        <v>19</v>
      </c>
      <c r="D27" s="49">
        <f t="shared" si="0"/>
        <v>18.128</v>
      </c>
      <c r="E27" s="49">
        <f>18.128</f>
        <v>18.128</v>
      </c>
      <c r="F27" s="59">
        <f>18.128</f>
        <v>18.128</v>
      </c>
      <c r="G27" s="60"/>
      <c r="H27" s="49">
        <f t="shared" si="2"/>
        <v>0</v>
      </c>
      <c r="I27" s="61"/>
      <c r="J27" s="26"/>
    </row>
    <row r="28" spans="1:10">
      <c r="A28" s="23"/>
      <c r="B28" s="57"/>
      <c r="C28" s="58" t="s">
        <v>17</v>
      </c>
      <c r="D28" s="49">
        <f t="shared" si="0"/>
        <v>77.641000000000005</v>
      </c>
      <c r="E28" s="49">
        <f t="shared" si="1"/>
        <v>77.641000000000005</v>
      </c>
      <c r="F28" s="60">
        <f>65.771+11.87</f>
        <v>77.641000000000005</v>
      </c>
      <c r="G28" s="60"/>
      <c r="H28" s="49">
        <f t="shared" si="2"/>
        <v>0</v>
      </c>
      <c r="I28" s="61"/>
      <c r="J28" s="26"/>
    </row>
    <row r="29" spans="1:10" ht="24">
      <c r="A29" s="27" t="s">
        <v>74</v>
      </c>
      <c r="B29" s="57" t="s">
        <v>20</v>
      </c>
      <c r="C29" s="58" t="s">
        <v>2</v>
      </c>
      <c r="D29" s="49">
        <f t="shared" si="0"/>
        <v>0</v>
      </c>
      <c r="E29" s="49">
        <f t="shared" si="1"/>
        <v>0</v>
      </c>
      <c r="F29" s="61"/>
      <c r="G29" s="61"/>
      <c r="H29" s="49">
        <f t="shared" si="2"/>
        <v>0</v>
      </c>
      <c r="I29" s="61"/>
      <c r="J29" s="26"/>
    </row>
    <row r="30" spans="1:10">
      <c r="A30" s="23"/>
      <c r="B30" s="57" t="s">
        <v>21</v>
      </c>
      <c r="C30" s="58" t="s">
        <v>17</v>
      </c>
      <c r="D30" s="49">
        <f t="shared" si="0"/>
        <v>0</v>
      </c>
      <c r="E30" s="49">
        <f t="shared" si="1"/>
        <v>0</v>
      </c>
      <c r="F30" s="61"/>
      <c r="G30" s="61"/>
      <c r="H30" s="49">
        <f t="shared" si="2"/>
        <v>0</v>
      </c>
      <c r="I30" s="61"/>
      <c r="J30" s="26"/>
    </row>
    <row r="31" spans="1:10" ht="24">
      <c r="A31" s="27" t="s">
        <v>75</v>
      </c>
      <c r="B31" s="57" t="s">
        <v>22</v>
      </c>
      <c r="C31" s="58" t="s">
        <v>2</v>
      </c>
      <c r="D31" s="49">
        <f t="shared" si="0"/>
        <v>0</v>
      </c>
      <c r="E31" s="49">
        <f t="shared" si="1"/>
        <v>0</v>
      </c>
      <c r="F31" s="61"/>
      <c r="G31" s="61"/>
      <c r="H31" s="49">
        <f t="shared" si="2"/>
        <v>0</v>
      </c>
      <c r="I31" s="61"/>
      <c r="J31" s="26"/>
    </row>
    <row r="32" spans="1:10">
      <c r="A32" s="23"/>
      <c r="B32" s="57" t="s">
        <v>4</v>
      </c>
      <c r="C32" s="58" t="s">
        <v>17</v>
      </c>
      <c r="D32" s="49">
        <f t="shared" si="0"/>
        <v>0</v>
      </c>
      <c r="E32" s="49">
        <f t="shared" si="1"/>
        <v>0</v>
      </c>
      <c r="F32" s="61"/>
      <c r="G32" s="61"/>
      <c r="H32" s="49">
        <f t="shared" si="2"/>
        <v>0</v>
      </c>
      <c r="I32" s="61"/>
      <c r="J32" s="26"/>
    </row>
    <row r="33" spans="1:10">
      <c r="A33" s="27" t="s">
        <v>76</v>
      </c>
      <c r="B33" s="57" t="s">
        <v>0</v>
      </c>
      <c r="C33" s="58" t="s">
        <v>3</v>
      </c>
      <c r="D33" s="49">
        <f t="shared" si="0"/>
        <v>0</v>
      </c>
      <c r="E33" s="49">
        <f t="shared" si="1"/>
        <v>0</v>
      </c>
      <c r="F33" s="61"/>
      <c r="G33" s="61"/>
      <c r="H33" s="49">
        <f t="shared" si="2"/>
        <v>0</v>
      </c>
      <c r="I33" s="61"/>
      <c r="J33" s="26"/>
    </row>
    <row r="34" spans="1:10">
      <c r="A34" s="23"/>
      <c r="B34" s="57"/>
      <c r="C34" s="58" t="s">
        <v>17</v>
      </c>
      <c r="D34" s="49">
        <f t="shared" si="0"/>
        <v>0</v>
      </c>
      <c r="E34" s="49">
        <f t="shared" si="1"/>
        <v>0</v>
      </c>
      <c r="F34" s="61"/>
      <c r="G34" s="61"/>
      <c r="H34" s="49">
        <f t="shared" si="2"/>
        <v>0</v>
      </c>
      <c r="I34" s="61"/>
      <c r="J34" s="26"/>
    </row>
    <row r="35" spans="1:10" ht="36">
      <c r="A35" s="27" t="s">
        <v>77</v>
      </c>
      <c r="B35" s="57" t="s">
        <v>1</v>
      </c>
      <c r="C35" s="58" t="s">
        <v>17</v>
      </c>
      <c r="D35" s="49">
        <f t="shared" si="0"/>
        <v>3.6629999999999998</v>
      </c>
      <c r="E35" s="49">
        <f t="shared" si="1"/>
        <v>3.6629999999999998</v>
      </c>
      <c r="F35" s="61">
        <v>3.6629999999999998</v>
      </c>
      <c r="G35" s="61"/>
      <c r="H35" s="49">
        <f t="shared" si="2"/>
        <v>0</v>
      </c>
      <c r="I35" s="61"/>
      <c r="J35" s="26"/>
    </row>
    <row r="36" spans="1:10">
      <c r="A36" s="144"/>
      <c r="B36" s="144"/>
      <c r="C36" s="144"/>
      <c r="D36" s="144"/>
      <c r="E36" s="144"/>
      <c r="F36" s="144"/>
      <c r="G36" s="144"/>
      <c r="H36" s="144"/>
      <c r="I36" s="144"/>
      <c r="J36" s="144"/>
    </row>
    <row r="37" spans="1:10">
      <c r="A37" s="144" t="s">
        <v>72</v>
      </c>
      <c r="B37" s="144"/>
      <c r="C37" s="144"/>
      <c r="D37" s="144"/>
      <c r="E37" s="144"/>
      <c r="F37" s="144"/>
      <c r="G37" s="144"/>
      <c r="H37" s="144"/>
      <c r="I37" s="144"/>
      <c r="J37" s="144"/>
    </row>
    <row r="38" spans="1:10">
      <c r="A38" s="144"/>
      <c r="B38" s="144"/>
      <c r="C38" s="144"/>
      <c r="D38" s="144"/>
      <c r="E38" s="144"/>
      <c r="F38" s="144"/>
      <c r="G38" s="144"/>
      <c r="H38" s="144"/>
      <c r="I38" s="144"/>
      <c r="J38" s="144"/>
    </row>
    <row r="39" spans="1:10">
      <c r="A39" s="144" t="s">
        <v>61</v>
      </c>
      <c r="B39" s="144"/>
      <c r="C39" s="144"/>
      <c r="D39" s="144"/>
      <c r="E39" s="144"/>
      <c r="F39" s="144"/>
      <c r="G39" s="144"/>
      <c r="H39" s="144"/>
      <c r="I39" s="144"/>
      <c r="J39" s="144"/>
    </row>
    <row r="40" spans="1:10">
      <c r="A40" s="144"/>
      <c r="B40" s="144"/>
      <c r="C40" s="144"/>
      <c r="D40" s="144"/>
      <c r="E40" s="144"/>
      <c r="F40" s="144"/>
      <c r="G40" s="144"/>
      <c r="H40" s="144"/>
      <c r="I40" s="144"/>
      <c r="J40" s="144"/>
    </row>
    <row r="41" spans="1:10">
      <c r="A41" s="144"/>
      <c r="B41" s="144"/>
      <c r="C41" s="144"/>
      <c r="D41" s="144"/>
      <c r="E41" s="144"/>
      <c r="F41" s="144"/>
      <c r="G41" s="144"/>
      <c r="H41" s="144"/>
      <c r="I41" s="144"/>
      <c r="J41" s="144"/>
    </row>
  </sheetData>
  <mergeCells count="7">
    <mergeCell ref="A9:J9"/>
    <mergeCell ref="D7:E7"/>
    <mergeCell ref="F1:J1"/>
    <mergeCell ref="F2:J2"/>
    <mergeCell ref="F3:J3"/>
    <mergeCell ref="F4:J4"/>
    <mergeCell ref="F5:J5"/>
  </mergeCells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6"/>
  <sheetViews>
    <sheetView topLeftCell="A43" zoomScale="75" zoomScaleNormal="75" workbookViewId="0">
      <selection activeCell="F64" sqref="F64"/>
    </sheetView>
  </sheetViews>
  <sheetFormatPr defaultRowHeight="15"/>
  <cols>
    <col min="1" max="1" width="3.5703125" customWidth="1"/>
    <col min="2" max="2" width="31" customWidth="1"/>
    <col min="3" max="3" width="7.7109375" customWidth="1"/>
    <col min="4" max="4" width="8.85546875" customWidth="1"/>
    <col min="5" max="5" width="8.7109375" customWidth="1"/>
    <col min="6" max="6" width="9" customWidth="1"/>
    <col min="7" max="7" width="7" customWidth="1"/>
    <col min="8" max="8" width="7.7109375" customWidth="1"/>
    <col min="9" max="9" width="8" customWidth="1"/>
  </cols>
  <sheetData>
    <row r="1" spans="1:10" ht="15" customHeight="1">
      <c r="F1" s="195" t="s">
        <v>57</v>
      </c>
      <c r="G1" s="195"/>
      <c r="H1" s="195"/>
      <c r="I1" s="195"/>
      <c r="J1" s="195"/>
    </row>
    <row r="2" spans="1:10" ht="15" customHeight="1">
      <c r="F2" s="195" t="s">
        <v>56</v>
      </c>
      <c r="G2" s="195"/>
      <c r="H2" s="195"/>
      <c r="I2" s="195"/>
      <c r="J2" s="195"/>
    </row>
    <row r="3" spans="1:10" ht="15" customHeight="1">
      <c r="F3" s="195" t="s">
        <v>58</v>
      </c>
      <c r="G3" s="195"/>
      <c r="H3" s="195"/>
      <c r="I3" s="195"/>
      <c r="J3" s="195"/>
    </row>
    <row r="4" spans="1:10" ht="15" customHeight="1">
      <c r="F4" s="195" t="s">
        <v>59</v>
      </c>
      <c r="G4" s="195"/>
      <c r="H4" s="195"/>
      <c r="I4" s="195"/>
      <c r="J4" s="195"/>
    </row>
    <row r="5" spans="1:10" ht="15" customHeight="1">
      <c r="F5" s="195" t="s">
        <v>83</v>
      </c>
      <c r="G5" s="195"/>
      <c r="H5" s="195"/>
      <c r="I5" s="195"/>
      <c r="J5" s="195"/>
    </row>
    <row r="6" spans="1:10">
      <c r="F6" s="34"/>
      <c r="G6" s="34"/>
      <c r="H6" s="34"/>
      <c r="I6" s="34"/>
      <c r="J6" s="34"/>
    </row>
    <row r="8" spans="1:10" ht="15.75">
      <c r="A8" s="145"/>
      <c r="B8" s="146"/>
      <c r="C8" s="145"/>
      <c r="D8" s="198" t="s">
        <v>105</v>
      </c>
      <c r="E8" s="198"/>
      <c r="F8" s="145"/>
      <c r="G8" s="145"/>
      <c r="H8" s="145"/>
      <c r="I8" s="34"/>
      <c r="J8" s="34"/>
    </row>
    <row r="9" spans="1:10" ht="15.75">
      <c r="A9" s="197" t="s">
        <v>108</v>
      </c>
      <c r="B9" s="197"/>
      <c r="C9" s="197"/>
      <c r="D9" s="197"/>
      <c r="E9" s="197"/>
      <c r="F9" s="197"/>
      <c r="G9" s="197"/>
      <c r="H9" s="197"/>
      <c r="I9" s="197"/>
      <c r="J9" s="197"/>
    </row>
    <row r="10" spans="1:10" ht="15.75">
      <c r="A10" s="197" t="s">
        <v>5</v>
      </c>
      <c r="B10" s="197"/>
      <c r="C10" s="197"/>
      <c r="D10" s="197"/>
      <c r="E10" s="197"/>
      <c r="F10" s="197"/>
      <c r="G10" s="197"/>
      <c r="H10" s="197"/>
      <c r="I10" s="197"/>
      <c r="J10" s="197"/>
    </row>
    <row r="11" spans="1:10">
      <c r="A11" s="2"/>
      <c r="B11" s="3"/>
      <c r="C11" s="4"/>
      <c r="D11" s="5"/>
      <c r="E11" s="6"/>
      <c r="F11" s="6"/>
      <c r="G11" s="6"/>
      <c r="H11" s="5"/>
      <c r="I11" s="6"/>
      <c r="J11" s="6"/>
    </row>
    <row r="12" spans="1:10" ht="15" customHeight="1">
      <c r="A12" s="199" t="s">
        <v>6</v>
      </c>
      <c r="B12" s="208" t="s">
        <v>7</v>
      </c>
      <c r="C12" s="214" t="s">
        <v>8</v>
      </c>
      <c r="D12" s="211" t="s">
        <v>9</v>
      </c>
      <c r="E12" s="202" t="s">
        <v>12</v>
      </c>
      <c r="F12" s="203"/>
      <c r="G12" s="204"/>
      <c r="H12" s="202" t="s">
        <v>13</v>
      </c>
      <c r="I12" s="203"/>
      <c r="J12" s="204"/>
    </row>
    <row r="13" spans="1:10" ht="51" customHeight="1">
      <c r="A13" s="200"/>
      <c r="B13" s="209"/>
      <c r="C13" s="215"/>
      <c r="D13" s="212"/>
      <c r="E13" s="205"/>
      <c r="F13" s="206"/>
      <c r="G13" s="207"/>
      <c r="H13" s="205"/>
      <c r="I13" s="206"/>
      <c r="J13" s="207"/>
    </row>
    <row r="14" spans="1:10">
      <c r="A14" s="201"/>
      <c r="B14" s="210"/>
      <c r="C14" s="216"/>
      <c r="D14" s="213"/>
      <c r="E14" s="174" t="s">
        <v>9</v>
      </c>
      <c r="F14" s="173" t="s">
        <v>14</v>
      </c>
      <c r="G14" s="173" t="s">
        <v>15</v>
      </c>
      <c r="H14" s="174" t="s">
        <v>9</v>
      </c>
      <c r="I14" s="173" t="s">
        <v>14</v>
      </c>
      <c r="J14" s="173" t="s">
        <v>15</v>
      </c>
    </row>
    <row r="15" spans="1:10" ht="57.75">
      <c r="A15" s="147"/>
      <c r="B15" s="148" t="s">
        <v>106</v>
      </c>
      <c r="C15" s="149" t="s">
        <v>17</v>
      </c>
      <c r="D15" s="156">
        <f t="shared" ref="D15:D24" si="0">E15+H15</f>
        <v>1478.81</v>
      </c>
      <c r="E15" s="156">
        <f t="shared" ref="E15:E28" si="1">F15+G15</f>
        <v>1478.81</v>
      </c>
      <c r="F15" s="156">
        <f>F71+F82+F49+F38+F27+F60</f>
        <v>1478.81</v>
      </c>
      <c r="G15" s="156"/>
      <c r="H15" s="156">
        <f t="shared" ref="H15:H25" si="2">I15+J15</f>
        <v>0</v>
      </c>
      <c r="I15" s="156"/>
      <c r="J15" s="156"/>
    </row>
    <row r="16" spans="1:10">
      <c r="A16" s="147"/>
      <c r="B16" s="148"/>
      <c r="C16" s="149" t="s">
        <v>3</v>
      </c>
      <c r="D16" s="166">
        <f t="shared" si="0"/>
        <v>6</v>
      </c>
      <c r="E16" s="166">
        <f t="shared" si="1"/>
        <v>6</v>
      </c>
      <c r="F16" s="166">
        <f>F70+F81+F48+F37+F26+F59</f>
        <v>6</v>
      </c>
      <c r="G16" s="156"/>
      <c r="H16" s="156">
        <f t="shared" si="2"/>
        <v>0</v>
      </c>
      <c r="I16" s="156"/>
      <c r="J16" s="157"/>
    </row>
    <row r="17" spans="1:10" ht="29.25">
      <c r="A17" s="150"/>
      <c r="B17" s="176" t="s">
        <v>18</v>
      </c>
      <c r="C17" s="150" t="s">
        <v>19</v>
      </c>
      <c r="D17" s="156">
        <f t="shared" si="0"/>
        <v>159.58099999999996</v>
      </c>
      <c r="E17" s="156">
        <f t="shared" si="1"/>
        <v>159.58099999999996</v>
      </c>
      <c r="F17" s="158">
        <f>F72+F83+F50+F39+F28+F61</f>
        <v>159.58099999999996</v>
      </c>
      <c r="G17" s="158"/>
      <c r="H17" s="156">
        <f t="shared" si="2"/>
        <v>0</v>
      </c>
      <c r="I17" s="159"/>
      <c r="J17" s="159"/>
    </row>
    <row r="18" spans="1:10">
      <c r="A18" s="150"/>
      <c r="B18" s="176"/>
      <c r="C18" s="150" t="s">
        <v>17</v>
      </c>
      <c r="D18" s="156">
        <f t="shared" si="0"/>
        <v>943.16000000000008</v>
      </c>
      <c r="E18" s="156">
        <f t="shared" si="1"/>
        <v>943.16000000000008</v>
      </c>
      <c r="F18" s="158">
        <f>F73+F84+F51+F40+F29+F62</f>
        <v>943.16000000000008</v>
      </c>
      <c r="G18" s="158"/>
      <c r="H18" s="156">
        <f t="shared" si="2"/>
        <v>0</v>
      </c>
      <c r="I18" s="159"/>
      <c r="J18" s="159"/>
    </row>
    <row r="19" spans="1:10" ht="43.5">
      <c r="A19" s="150"/>
      <c r="B19" s="176" t="s">
        <v>20</v>
      </c>
      <c r="C19" s="150" t="s">
        <v>2</v>
      </c>
      <c r="D19" s="156">
        <f t="shared" si="0"/>
        <v>423.20000000000005</v>
      </c>
      <c r="E19" s="156">
        <f t="shared" si="1"/>
        <v>423.20000000000005</v>
      </c>
      <c r="F19" s="158">
        <f>F74+F85+F52+F41</f>
        <v>423.20000000000005</v>
      </c>
      <c r="G19" s="158"/>
      <c r="H19" s="156">
        <f t="shared" si="2"/>
        <v>0</v>
      </c>
      <c r="I19" s="159"/>
      <c r="J19" s="159"/>
    </row>
    <row r="20" spans="1:10" ht="19.5" customHeight="1">
      <c r="A20" s="150"/>
      <c r="B20" s="176" t="s">
        <v>21</v>
      </c>
      <c r="C20" s="150" t="s">
        <v>17</v>
      </c>
      <c r="D20" s="156">
        <f t="shared" si="0"/>
        <v>476.90300000000002</v>
      </c>
      <c r="E20" s="156">
        <f t="shared" si="1"/>
        <v>476.90300000000002</v>
      </c>
      <c r="F20" s="158">
        <f>F75+F86+F53+F42</f>
        <v>476.90300000000002</v>
      </c>
      <c r="G20" s="158"/>
      <c r="H20" s="156">
        <f t="shared" si="2"/>
        <v>0</v>
      </c>
      <c r="I20" s="159"/>
      <c r="J20" s="159"/>
    </row>
    <row r="21" spans="1:10" ht="29.25">
      <c r="A21" s="150"/>
      <c r="B21" s="176" t="s">
        <v>22</v>
      </c>
      <c r="C21" s="150" t="s">
        <v>2</v>
      </c>
      <c r="D21" s="156">
        <f t="shared" si="0"/>
        <v>0</v>
      </c>
      <c r="E21" s="156">
        <f t="shared" si="1"/>
        <v>0</v>
      </c>
      <c r="F21" s="158"/>
      <c r="G21" s="158"/>
      <c r="H21" s="156">
        <f t="shared" si="2"/>
        <v>0</v>
      </c>
      <c r="I21" s="159"/>
      <c r="J21" s="159"/>
    </row>
    <row r="22" spans="1:10">
      <c r="A22" s="150"/>
      <c r="B22" s="176" t="s">
        <v>4</v>
      </c>
      <c r="C22" s="150" t="s">
        <v>17</v>
      </c>
      <c r="D22" s="156">
        <f t="shared" si="0"/>
        <v>0</v>
      </c>
      <c r="E22" s="156">
        <f t="shared" si="1"/>
        <v>0</v>
      </c>
      <c r="F22" s="158"/>
      <c r="G22" s="158"/>
      <c r="H22" s="156">
        <f t="shared" si="2"/>
        <v>0</v>
      </c>
      <c r="I22" s="159"/>
      <c r="J22" s="159"/>
    </row>
    <row r="23" spans="1:10" ht="29.25">
      <c r="A23" s="150"/>
      <c r="B23" s="176" t="s">
        <v>0</v>
      </c>
      <c r="C23" s="150" t="s">
        <v>3</v>
      </c>
      <c r="D23" s="156">
        <f t="shared" si="0"/>
        <v>0</v>
      </c>
      <c r="E23" s="156">
        <f t="shared" si="1"/>
        <v>0</v>
      </c>
      <c r="F23" s="158"/>
      <c r="G23" s="158"/>
      <c r="H23" s="156">
        <f t="shared" si="2"/>
        <v>0</v>
      </c>
      <c r="I23" s="159"/>
      <c r="J23" s="159"/>
    </row>
    <row r="24" spans="1:10">
      <c r="A24" s="150"/>
      <c r="B24" s="176"/>
      <c r="C24" s="150" t="s">
        <v>17</v>
      </c>
      <c r="D24" s="156">
        <f t="shared" si="0"/>
        <v>0</v>
      </c>
      <c r="E24" s="156">
        <f t="shared" si="1"/>
        <v>0</v>
      </c>
      <c r="F24" s="158"/>
      <c r="G24" s="158"/>
      <c r="H24" s="156">
        <f t="shared" si="2"/>
        <v>0</v>
      </c>
      <c r="I24" s="159"/>
      <c r="J24" s="159"/>
    </row>
    <row r="25" spans="1:10" ht="57.75">
      <c r="A25" s="150"/>
      <c r="B25" s="176" t="s">
        <v>23</v>
      </c>
      <c r="C25" s="150" t="s">
        <v>17</v>
      </c>
      <c r="D25" s="156">
        <f t="shared" ref="D25:D34" si="3">E25+H25</f>
        <v>58.746999999999993</v>
      </c>
      <c r="E25" s="156">
        <f t="shared" si="1"/>
        <v>58.746999999999993</v>
      </c>
      <c r="F25" s="158">
        <f>F80+F91+F58+F47+F36+F69</f>
        <v>58.746999999999993</v>
      </c>
      <c r="G25" s="158"/>
      <c r="H25" s="156">
        <f t="shared" si="2"/>
        <v>0</v>
      </c>
      <c r="I25" s="159"/>
      <c r="J25" s="159"/>
    </row>
    <row r="26" spans="1:10" ht="30">
      <c r="A26" s="151">
        <v>1</v>
      </c>
      <c r="B26" s="175" t="s">
        <v>93</v>
      </c>
      <c r="C26" s="170" t="s">
        <v>24</v>
      </c>
      <c r="D26" s="166">
        <f t="shared" si="3"/>
        <v>1</v>
      </c>
      <c r="E26" s="166">
        <f t="shared" si="1"/>
        <v>1</v>
      </c>
      <c r="F26" s="167">
        <v>1</v>
      </c>
      <c r="G26" s="157"/>
      <c r="H26" s="156">
        <f t="shared" ref="H26:H69" si="4">I26+J26</f>
        <v>0</v>
      </c>
      <c r="I26" s="157"/>
      <c r="J26" s="157"/>
    </row>
    <row r="27" spans="1:10">
      <c r="A27" s="153"/>
      <c r="B27" s="152"/>
      <c r="C27" s="153" t="s">
        <v>17</v>
      </c>
      <c r="D27" s="156">
        <f t="shared" si="3"/>
        <v>101.803</v>
      </c>
      <c r="E27" s="156">
        <f t="shared" si="1"/>
        <v>101.803</v>
      </c>
      <c r="F27" s="157">
        <f>F29+F31+F33+F35+F36</f>
        <v>101.803</v>
      </c>
      <c r="G27" s="157"/>
      <c r="H27" s="156">
        <f t="shared" si="4"/>
        <v>0</v>
      </c>
      <c r="I27" s="157"/>
      <c r="J27" s="157"/>
    </row>
    <row r="28" spans="1:10" ht="29.25">
      <c r="A28" s="154" t="s">
        <v>73</v>
      </c>
      <c r="B28" s="177" t="s">
        <v>26</v>
      </c>
      <c r="C28" s="155" t="s">
        <v>19</v>
      </c>
      <c r="D28" s="156">
        <f t="shared" si="3"/>
        <v>23</v>
      </c>
      <c r="E28" s="156">
        <f t="shared" si="1"/>
        <v>23</v>
      </c>
      <c r="F28" s="160">
        <v>23</v>
      </c>
      <c r="G28" s="161"/>
      <c r="H28" s="156">
        <f t="shared" si="4"/>
        <v>0</v>
      </c>
      <c r="I28" s="162"/>
      <c r="J28" s="162"/>
    </row>
    <row r="29" spans="1:10">
      <c r="A29" s="155"/>
      <c r="B29" s="177"/>
      <c r="C29" s="155" t="s">
        <v>17</v>
      </c>
      <c r="D29" s="156">
        <f t="shared" si="3"/>
        <v>99.003</v>
      </c>
      <c r="E29" s="156">
        <f t="shared" ref="E29:E36" si="5">F29+G29</f>
        <v>99.003</v>
      </c>
      <c r="F29" s="161">
        <v>99.003</v>
      </c>
      <c r="G29" s="161"/>
      <c r="H29" s="156">
        <f t="shared" si="4"/>
        <v>0</v>
      </c>
      <c r="I29" s="162"/>
      <c r="J29" s="162"/>
    </row>
    <row r="30" spans="1:10" ht="43.5">
      <c r="A30" s="154" t="s">
        <v>74</v>
      </c>
      <c r="B30" s="177" t="s">
        <v>20</v>
      </c>
      <c r="C30" s="155" t="s">
        <v>2</v>
      </c>
      <c r="D30" s="156">
        <f t="shared" si="3"/>
        <v>0</v>
      </c>
      <c r="E30" s="156">
        <f t="shared" si="5"/>
        <v>0</v>
      </c>
      <c r="F30" s="162"/>
      <c r="G30" s="162"/>
      <c r="H30" s="156">
        <f t="shared" si="4"/>
        <v>0</v>
      </c>
      <c r="I30" s="162"/>
      <c r="J30" s="162"/>
    </row>
    <row r="31" spans="1:10" ht="29.25">
      <c r="A31" s="155"/>
      <c r="B31" s="177" t="s">
        <v>21</v>
      </c>
      <c r="C31" s="155" t="s">
        <v>17</v>
      </c>
      <c r="D31" s="156">
        <f t="shared" si="3"/>
        <v>0</v>
      </c>
      <c r="E31" s="156">
        <f t="shared" si="5"/>
        <v>0</v>
      </c>
      <c r="F31" s="162"/>
      <c r="G31" s="162"/>
      <c r="H31" s="156">
        <f t="shared" si="4"/>
        <v>0</v>
      </c>
      <c r="I31" s="162"/>
      <c r="J31" s="162"/>
    </row>
    <row r="32" spans="1:10" ht="29.25">
      <c r="A32" s="154" t="s">
        <v>75</v>
      </c>
      <c r="B32" s="177" t="s">
        <v>22</v>
      </c>
      <c r="C32" s="155" t="s">
        <v>2</v>
      </c>
      <c r="D32" s="156">
        <f t="shared" si="3"/>
        <v>0</v>
      </c>
      <c r="E32" s="156">
        <f t="shared" si="5"/>
        <v>0</v>
      </c>
      <c r="F32" s="162"/>
      <c r="G32" s="162"/>
      <c r="H32" s="156">
        <f t="shared" si="4"/>
        <v>0</v>
      </c>
      <c r="I32" s="162"/>
      <c r="J32" s="162"/>
    </row>
    <row r="33" spans="1:10">
      <c r="A33" s="155"/>
      <c r="B33" s="177" t="s">
        <v>4</v>
      </c>
      <c r="C33" s="155" t="s">
        <v>17</v>
      </c>
      <c r="D33" s="156">
        <f t="shared" si="3"/>
        <v>0</v>
      </c>
      <c r="E33" s="156">
        <f t="shared" si="5"/>
        <v>0</v>
      </c>
      <c r="F33" s="162"/>
      <c r="G33" s="162"/>
      <c r="H33" s="156">
        <f t="shared" si="4"/>
        <v>0</v>
      </c>
      <c r="I33" s="162"/>
      <c r="J33" s="162"/>
    </row>
    <row r="34" spans="1:10" ht="29.25">
      <c r="A34" s="154" t="s">
        <v>76</v>
      </c>
      <c r="B34" s="177" t="s">
        <v>0</v>
      </c>
      <c r="C34" s="155" t="s">
        <v>3</v>
      </c>
      <c r="D34" s="156">
        <f t="shared" si="3"/>
        <v>0</v>
      </c>
      <c r="E34" s="156">
        <f t="shared" si="5"/>
        <v>0</v>
      </c>
      <c r="F34" s="162"/>
      <c r="G34" s="162"/>
      <c r="H34" s="156">
        <f t="shared" si="4"/>
        <v>0</v>
      </c>
      <c r="I34" s="162"/>
      <c r="J34" s="162"/>
    </row>
    <row r="35" spans="1:10">
      <c r="A35" s="155"/>
      <c r="B35" s="177"/>
      <c r="C35" s="155" t="s">
        <v>17</v>
      </c>
      <c r="D35" s="156">
        <f>E35+H35</f>
        <v>0</v>
      </c>
      <c r="E35" s="156">
        <f t="shared" si="5"/>
        <v>0</v>
      </c>
      <c r="F35" s="162"/>
      <c r="G35" s="162"/>
      <c r="H35" s="156">
        <f t="shared" si="4"/>
        <v>0</v>
      </c>
      <c r="I35" s="162"/>
      <c r="J35" s="162"/>
    </row>
    <row r="36" spans="1:10" ht="43.5">
      <c r="A36" s="154" t="s">
        <v>77</v>
      </c>
      <c r="B36" s="177" t="s">
        <v>1</v>
      </c>
      <c r="C36" s="155" t="s">
        <v>17</v>
      </c>
      <c r="D36" s="156">
        <f>F36</f>
        <v>2.8</v>
      </c>
      <c r="E36" s="156">
        <f t="shared" si="5"/>
        <v>2.8</v>
      </c>
      <c r="F36" s="162">
        <v>2.8</v>
      </c>
      <c r="G36" s="162"/>
      <c r="H36" s="156">
        <f t="shared" si="4"/>
        <v>0</v>
      </c>
      <c r="I36" s="162"/>
      <c r="J36" s="162"/>
    </row>
    <row r="37" spans="1:10" ht="30">
      <c r="A37" s="151">
        <v>2</v>
      </c>
      <c r="B37" s="175" t="s">
        <v>87</v>
      </c>
      <c r="C37" s="170" t="s">
        <v>24</v>
      </c>
      <c r="D37" s="166">
        <f t="shared" ref="D37:D58" si="6">E37+H37</f>
        <v>1</v>
      </c>
      <c r="E37" s="166">
        <f t="shared" ref="E37:E60" si="7">F37+G37</f>
        <v>1</v>
      </c>
      <c r="F37" s="167">
        <v>1</v>
      </c>
      <c r="G37" s="157"/>
      <c r="H37" s="156">
        <f t="shared" si="4"/>
        <v>0</v>
      </c>
      <c r="I37" s="157"/>
      <c r="J37" s="157"/>
    </row>
    <row r="38" spans="1:10">
      <c r="A38" s="153"/>
      <c r="B38" s="152"/>
      <c r="C38" s="153" t="s">
        <v>17</v>
      </c>
      <c r="D38" s="156">
        <f t="shared" si="6"/>
        <v>311.87499999999994</v>
      </c>
      <c r="E38" s="156">
        <f t="shared" si="7"/>
        <v>311.87499999999994</v>
      </c>
      <c r="F38" s="157">
        <f>F40+F42+F44+F46+F47</f>
        <v>311.87499999999994</v>
      </c>
      <c r="G38" s="157"/>
      <c r="H38" s="156">
        <f t="shared" si="4"/>
        <v>0</v>
      </c>
      <c r="I38" s="157"/>
      <c r="J38" s="157"/>
    </row>
    <row r="39" spans="1:10" ht="29.25">
      <c r="A39" s="154" t="s">
        <v>78</v>
      </c>
      <c r="B39" s="177" t="s">
        <v>26</v>
      </c>
      <c r="C39" s="155" t="s">
        <v>19</v>
      </c>
      <c r="D39" s="156">
        <f t="shared" si="6"/>
        <v>31.620999999999999</v>
      </c>
      <c r="E39" s="156">
        <f t="shared" si="7"/>
        <v>31.620999999999999</v>
      </c>
      <c r="F39" s="160">
        <v>31.620999999999999</v>
      </c>
      <c r="G39" s="161"/>
      <c r="H39" s="156">
        <f t="shared" si="4"/>
        <v>0</v>
      </c>
      <c r="I39" s="162"/>
      <c r="J39" s="162"/>
    </row>
    <row r="40" spans="1:10">
      <c r="A40" s="155"/>
      <c r="B40" s="177"/>
      <c r="C40" s="155" t="s">
        <v>17</v>
      </c>
      <c r="D40" s="156">
        <f t="shared" si="6"/>
        <v>158.702</v>
      </c>
      <c r="E40" s="156">
        <f t="shared" si="7"/>
        <v>158.702</v>
      </c>
      <c r="F40" s="161">
        <v>158.702</v>
      </c>
      <c r="G40" s="161"/>
      <c r="H40" s="156">
        <f t="shared" si="4"/>
        <v>0</v>
      </c>
      <c r="I40" s="162"/>
      <c r="J40" s="162"/>
    </row>
    <row r="41" spans="1:10" ht="43.5">
      <c r="A41" s="154" t="s">
        <v>79</v>
      </c>
      <c r="B41" s="177" t="s">
        <v>20</v>
      </c>
      <c r="C41" s="155" t="s">
        <v>2</v>
      </c>
      <c r="D41" s="156">
        <f t="shared" si="6"/>
        <v>154.4</v>
      </c>
      <c r="E41" s="156">
        <f t="shared" si="7"/>
        <v>154.4</v>
      </c>
      <c r="F41" s="162">
        <v>154.4</v>
      </c>
      <c r="G41" s="162"/>
      <c r="H41" s="156">
        <f t="shared" si="4"/>
        <v>0</v>
      </c>
      <c r="I41" s="162"/>
      <c r="J41" s="162"/>
    </row>
    <row r="42" spans="1:10" ht="29.25">
      <c r="A42" s="155"/>
      <c r="B42" s="177" t="s">
        <v>21</v>
      </c>
      <c r="C42" s="155" t="s">
        <v>17</v>
      </c>
      <c r="D42" s="156">
        <f t="shared" si="6"/>
        <v>145.535</v>
      </c>
      <c r="E42" s="156">
        <f t="shared" si="7"/>
        <v>145.535</v>
      </c>
      <c r="F42" s="162">
        <v>145.535</v>
      </c>
      <c r="G42" s="162"/>
      <c r="H42" s="156">
        <f t="shared" si="4"/>
        <v>0</v>
      </c>
      <c r="I42" s="162"/>
      <c r="J42" s="162"/>
    </row>
    <row r="43" spans="1:10" ht="29.25">
      <c r="A43" s="154" t="s">
        <v>80</v>
      </c>
      <c r="B43" s="177" t="s">
        <v>22</v>
      </c>
      <c r="C43" s="155" t="s">
        <v>2</v>
      </c>
      <c r="D43" s="156">
        <f t="shared" si="6"/>
        <v>0</v>
      </c>
      <c r="E43" s="156">
        <f t="shared" si="7"/>
        <v>0</v>
      </c>
      <c r="F43" s="162"/>
      <c r="G43" s="162"/>
      <c r="H43" s="156">
        <f t="shared" si="4"/>
        <v>0</v>
      </c>
      <c r="I43" s="162"/>
      <c r="J43" s="162"/>
    </row>
    <row r="44" spans="1:10">
      <c r="A44" s="155"/>
      <c r="B44" s="177" t="s">
        <v>4</v>
      </c>
      <c r="C44" s="155" t="s">
        <v>17</v>
      </c>
      <c r="D44" s="156">
        <f t="shared" si="6"/>
        <v>0</v>
      </c>
      <c r="E44" s="156">
        <f t="shared" si="7"/>
        <v>0</v>
      </c>
      <c r="F44" s="162"/>
      <c r="G44" s="162"/>
      <c r="H44" s="156">
        <f t="shared" si="4"/>
        <v>0</v>
      </c>
      <c r="I44" s="162"/>
      <c r="J44" s="162"/>
    </row>
    <row r="45" spans="1:10" ht="29.25">
      <c r="A45" s="154" t="s">
        <v>81</v>
      </c>
      <c r="B45" s="177" t="s">
        <v>0</v>
      </c>
      <c r="C45" s="155" t="s">
        <v>3</v>
      </c>
      <c r="D45" s="156">
        <f t="shared" si="6"/>
        <v>0</v>
      </c>
      <c r="E45" s="156">
        <f t="shared" si="7"/>
        <v>0</v>
      </c>
      <c r="F45" s="162"/>
      <c r="G45" s="162"/>
      <c r="H45" s="156">
        <f t="shared" si="4"/>
        <v>0</v>
      </c>
      <c r="I45" s="162"/>
      <c r="J45" s="162"/>
    </row>
    <row r="46" spans="1:10">
      <c r="A46" s="155"/>
      <c r="B46" s="177"/>
      <c r="C46" s="155" t="s">
        <v>17</v>
      </c>
      <c r="D46" s="156">
        <f t="shared" si="6"/>
        <v>0</v>
      </c>
      <c r="E46" s="156">
        <f t="shared" si="7"/>
        <v>0</v>
      </c>
      <c r="F46" s="162"/>
      <c r="G46" s="162"/>
      <c r="H46" s="156">
        <f t="shared" si="4"/>
        <v>0</v>
      </c>
      <c r="I46" s="162"/>
      <c r="J46" s="162"/>
    </row>
    <row r="47" spans="1:10" ht="43.5">
      <c r="A47" s="154" t="s">
        <v>82</v>
      </c>
      <c r="B47" s="177" t="s">
        <v>1</v>
      </c>
      <c r="C47" s="155" t="s">
        <v>17</v>
      </c>
      <c r="D47" s="156">
        <f t="shared" si="6"/>
        <v>7.6379999999999999</v>
      </c>
      <c r="E47" s="156">
        <f t="shared" si="7"/>
        <v>7.6379999999999999</v>
      </c>
      <c r="F47" s="162">
        <v>7.6379999999999999</v>
      </c>
      <c r="G47" s="162"/>
      <c r="H47" s="156">
        <f t="shared" si="4"/>
        <v>0</v>
      </c>
      <c r="I47" s="162"/>
      <c r="J47" s="162"/>
    </row>
    <row r="48" spans="1:10" ht="30">
      <c r="A48" s="151">
        <v>3</v>
      </c>
      <c r="B48" s="175" t="s">
        <v>86</v>
      </c>
      <c r="C48" s="170" t="s">
        <v>24</v>
      </c>
      <c r="D48" s="166">
        <f t="shared" si="6"/>
        <v>1</v>
      </c>
      <c r="E48" s="166">
        <f t="shared" si="7"/>
        <v>1</v>
      </c>
      <c r="F48" s="167">
        <v>1</v>
      </c>
      <c r="G48" s="157"/>
      <c r="H48" s="156">
        <f t="shared" si="4"/>
        <v>0</v>
      </c>
      <c r="I48" s="157"/>
      <c r="J48" s="157"/>
    </row>
    <row r="49" spans="1:10">
      <c r="A49" s="153"/>
      <c r="B49" s="152"/>
      <c r="C49" s="153" t="s">
        <v>17</v>
      </c>
      <c r="D49" s="156">
        <f t="shared" si="6"/>
        <v>270.54700000000003</v>
      </c>
      <c r="E49" s="156">
        <f t="shared" si="7"/>
        <v>270.54700000000003</v>
      </c>
      <c r="F49" s="157">
        <f>F51+F53+F58</f>
        <v>270.54700000000003</v>
      </c>
      <c r="G49" s="157"/>
      <c r="H49" s="156">
        <f t="shared" si="4"/>
        <v>0</v>
      </c>
      <c r="I49" s="157"/>
      <c r="J49" s="157"/>
    </row>
    <row r="50" spans="1:10" ht="29.25">
      <c r="A50" s="154" t="s">
        <v>88</v>
      </c>
      <c r="B50" s="177" t="s">
        <v>26</v>
      </c>
      <c r="C50" s="155" t="s">
        <v>19</v>
      </c>
      <c r="D50" s="156">
        <f t="shared" si="6"/>
        <v>31.003</v>
      </c>
      <c r="E50" s="156">
        <f t="shared" si="7"/>
        <v>31.003</v>
      </c>
      <c r="F50" s="160">
        <v>31.003</v>
      </c>
      <c r="G50" s="161"/>
      <c r="H50" s="156">
        <f t="shared" si="4"/>
        <v>0</v>
      </c>
      <c r="I50" s="162"/>
      <c r="J50" s="162"/>
    </row>
    <row r="51" spans="1:10">
      <c r="A51" s="155"/>
      <c r="B51" s="177"/>
      <c r="C51" s="155" t="s">
        <v>17</v>
      </c>
      <c r="D51" s="156">
        <f t="shared" si="6"/>
        <v>145.047</v>
      </c>
      <c r="E51" s="156">
        <f t="shared" si="7"/>
        <v>145.047</v>
      </c>
      <c r="F51" s="161">
        <v>145.047</v>
      </c>
      <c r="G51" s="161"/>
      <c r="H51" s="156">
        <f t="shared" si="4"/>
        <v>0</v>
      </c>
      <c r="I51" s="162"/>
      <c r="J51" s="162"/>
    </row>
    <row r="52" spans="1:10" ht="43.5">
      <c r="A52" s="154" t="s">
        <v>89</v>
      </c>
      <c r="B52" s="177" t="s">
        <v>20</v>
      </c>
      <c r="C52" s="155" t="s">
        <v>2</v>
      </c>
      <c r="D52" s="156">
        <f t="shared" si="6"/>
        <v>126</v>
      </c>
      <c r="E52" s="156">
        <f t="shared" si="7"/>
        <v>126</v>
      </c>
      <c r="F52" s="162">
        <v>126</v>
      </c>
      <c r="G52" s="162"/>
      <c r="H52" s="156">
        <f t="shared" si="4"/>
        <v>0</v>
      </c>
      <c r="I52" s="162"/>
      <c r="J52" s="162"/>
    </row>
    <row r="53" spans="1:10" ht="29.25">
      <c r="A53" s="155"/>
      <c r="B53" s="177" t="s">
        <v>21</v>
      </c>
      <c r="C53" s="155" t="s">
        <v>17</v>
      </c>
      <c r="D53" s="156">
        <f t="shared" si="6"/>
        <v>118.881</v>
      </c>
      <c r="E53" s="156">
        <f t="shared" si="7"/>
        <v>118.881</v>
      </c>
      <c r="F53" s="162">
        <v>118.881</v>
      </c>
      <c r="G53" s="162"/>
      <c r="H53" s="156">
        <f t="shared" si="4"/>
        <v>0</v>
      </c>
      <c r="I53" s="162"/>
      <c r="J53" s="162"/>
    </row>
    <row r="54" spans="1:10" ht="29.25">
      <c r="A54" s="154" t="s">
        <v>90</v>
      </c>
      <c r="B54" s="177" t="s">
        <v>22</v>
      </c>
      <c r="C54" s="155" t="s">
        <v>2</v>
      </c>
      <c r="D54" s="156">
        <f t="shared" si="6"/>
        <v>0</v>
      </c>
      <c r="E54" s="156">
        <f t="shared" si="7"/>
        <v>0</v>
      </c>
      <c r="F54" s="162"/>
      <c r="G54" s="162"/>
      <c r="H54" s="156">
        <f t="shared" si="4"/>
        <v>0</v>
      </c>
      <c r="I54" s="162"/>
      <c r="J54" s="162"/>
    </row>
    <row r="55" spans="1:10">
      <c r="A55" s="155"/>
      <c r="B55" s="177" t="s">
        <v>4</v>
      </c>
      <c r="C55" s="155" t="s">
        <v>17</v>
      </c>
      <c r="D55" s="156">
        <f t="shared" si="6"/>
        <v>0</v>
      </c>
      <c r="E55" s="156">
        <f t="shared" si="7"/>
        <v>0</v>
      </c>
      <c r="F55" s="162"/>
      <c r="G55" s="162"/>
      <c r="H55" s="156">
        <f t="shared" si="4"/>
        <v>0</v>
      </c>
      <c r="I55" s="162"/>
      <c r="J55" s="162"/>
    </row>
    <row r="56" spans="1:10" ht="29.25">
      <c r="A56" s="154" t="s">
        <v>91</v>
      </c>
      <c r="B56" s="177" t="s">
        <v>0</v>
      </c>
      <c r="C56" s="155" t="s">
        <v>3</v>
      </c>
      <c r="D56" s="156">
        <f t="shared" si="6"/>
        <v>0</v>
      </c>
      <c r="E56" s="156">
        <f t="shared" si="7"/>
        <v>0</v>
      </c>
      <c r="F56" s="162"/>
      <c r="G56" s="162"/>
      <c r="H56" s="156">
        <f t="shared" si="4"/>
        <v>0</v>
      </c>
      <c r="I56" s="162"/>
      <c r="J56" s="162"/>
    </row>
    <row r="57" spans="1:10">
      <c r="A57" s="155"/>
      <c r="B57" s="177"/>
      <c r="C57" s="155" t="s">
        <v>17</v>
      </c>
      <c r="D57" s="156">
        <f t="shared" si="6"/>
        <v>0</v>
      </c>
      <c r="E57" s="156">
        <f t="shared" si="7"/>
        <v>0</v>
      </c>
      <c r="F57" s="162"/>
      <c r="G57" s="162"/>
      <c r="H57" s="156">
        <f t="shared" si="4"/>
        <v>0</v>
      </c>
      <c r="I57" s="162"/>
      <c r="J57" s="162"/>
    </row>
    <row r="58" spans="1:10" ht="43.5">
      <c r="A58" s="154" t="s">
        <v>92</v>
      </c>
      <c r="B58" s="177" t="s">
        <v>1</v>
      </c>
      <c r="C58" s="155" t="s">
        <v>17</v>
      </c>
      <c r="D58" s="156">
        <f t="shared" si="6"/>
        <v>6.6189999999999998</v>
      </c>
      <c r="E58" s="156">
        <f t="shared" si="7"/>
        <v>6.6189999999999998</v>
      </c>
      <c r="F58" s="162">
        <v>6.6189999999999998</v>
      </c>
      <c r="G58" s="162"/>
      <c r="H58" s="156">
        <f t="shared" si="4"/>
        <v>0</v>
      </c>
      <c r="I58" s="162"/>
      <c r="J58" s="162"/>
    </row>
    <row r="59" spans="1:10">
      <c r="A59" s="14">
        <v>4</v>
      </c>
      <c r="B59" s="192" t="s">
        <v>119</v>
      </c>
      <c r="C59" s="16" t="s">
        <v>24</v>
      </c>
      <c r="D59" s="168">
        <f t="shared" ref="D59:D69" si="8">E59+H59</f>
        <v>1</v>
      </c>
      <c r="E59" s="168">
        <f t="shared" si="7"/>
        <v>1</v>
      </c>
      <c r="F59" s="169">
        <v>1</v>
      </c>
      <c r="G59" s="164"/>
      <c r="H59" s="163">
        <f t="shared" si="4"/>
        <v>0</v>
      </c>
      <c r="I59" s="164"/>
      <c r="J59" s="164"/>
    </row>
    <row r="60" spans="1:10">
      <c r="A60" s="16"/>
      <c r="B60" s="15"/>
      <c r="C60" s="16" t="s">
        <v>17</v>
      </c>
      <c r="D60" s="163">
        <f>E60+H60</f>
        <v>81.304000000000002</v>
      </c>
      <c r="E60" s="163">
        <f t="shared" si="7"/>
        <v>81.304000000000002</v>
      </c>
      <c r="F60" s="164">
        <f>F62+F64+F69</f>
        <v>81.304000000000002</v>
      </c>
      <c r="G60" s="164"/>
      <c r="H60" s="163">
        <f t="shared" si="4"/>
        <v>0</v>
      </c>
      <c r="I60" s="164"/>
      <c r="J60" s="164"/>
    </row>
    <row r="61" spans="1:10" ht="29.25">
      <c r="A61" s="27" t="s">
        <v>95</v>
      </c>
      <c r="B61" s="178" t="s">
        <v>26</v>
      </c>
      <c r="C61" s="23" t="s">
        <v>19</v>
      </c>
      <c r="D61" s="163">
        <f t="shared" si="8"/>
        <v>18.128</v>
      </c>
      <c r="E61" s="163">
        <f>18.128</f>
        <v>18.128</v>
      </c>
      <c r="F61" s="160">
        <f>18.128</f>
        <v>18.128</v>
      </c>
      <c r="G61" s="161"/>
      <c r="H61" s="163">
        <f t="shared" si="4"/>
        <v>0</v>
      </c>
      <c r="I61" s="165"/>
      <c r="J61" s="165"/>
    </row>
    <row r="62" spans="1:10">
      <c r="A62" s="23"/>
      <c r="B62" s="178"/>
      <c r="C62" s="23" t="s">
        <v>17</v>
      </c>
      <c r="D62" s="163">
        <f t="shared" si="8"/>
        <v>77.641000000000005</v>
      </c>
      <c r="E62" s="163">
        <f t="shared" ref="E62:E69" si="9">F62+G62</f>
        <v>77.641000000000005</v>
      </c>
      <c r="F62" s="161">
        <f>65.771+11.87</f>
        <v>77.641000000000005</v>
      </c>
      <c r="G62" s="161"/>
      <c r="H62" s="163">
        <f t="shared" si="4"/>
        <v>0</v>
      </c>
      <c r="I62" s="165"/>
      <c r="J62" s="165"/>
    </row>
    <row r="63" spans="1:10" ht="43.5">
      <c r="A63" s="27" t="s">
        <v>96</v>
      </c>
      <c r="B63" s="178" t="s">
        <v>20</v>
      </c>
      <c r="C63" s="23" t="s">
        <v>2</v>
      </c>
      <c r="D63" s="163">
        <f t="shared" si="8"/>
        <v>0</v>
      </c>
      <c r="E63" s="163">
        <f t="shared" si="9"/>
        <v>0</v>
      </c>
      <c r="F63" s="165"/>
      <c r="G63" s="165"/>
      <c r="H63" s="163">
        <f t="shared" si="4"/>
        <v>0</v>
      </c>
      <c r="I63" s="165"/>
      <c r="J63" s="165"/>
    </row>
    <row r="64" spans="1:10" ht="29.25">
      <c r="A64" s="23"/>
      <c r="B64" s="178" t="s">
        <v>21</v>
      </c>
      <c r="C64" s="23" t="s">
        <v>17</v>
      </c>
      <c r="D64" s="163">
        <f t="shared" si="8"/>
        <v>0</v>
      </c>
      <c r="E64" s="163">
        <f t="shared" si="9"/>
        <v>0</v>
      </c>
      <c r="F64" s="165"/>
      <c r="G64" s="165"/>
      <c r="H64" s="163">
        <f t="shared" si="4"/>
        <v>0</v>
      </c>
      <c r="I64" s="165"/>
      <c r="J64" s="165"/>
    </row>
    <row r="65" spans="1:10" ht="29.25">
      <c r="A65" s="27" t="s">
        <v>97</v>
      </c>
      <c r="B65" s="178" t="s">
        <v>22</v>
      </c>
      <c r="C65" s="23" t="s">
        <v>2</v>
      </c>
      <c r="D65" s="163">
        <f t="shared" si="8"/>
        <v>0</v>
      </c>
      <c r="E65" s="163">
        <f t="shared" si="9"/>
        <v>0</v>
      </c>
      <c r="F65" s="165"/>
      <c r="G65" s="165"/>
      <c r="H65" s="163">
        <f t="shared" si="4"/>
        <v>0</v>
      </c>
      <c r="I65" s="165"/>
      <c r="J65" s="165"/>
    </row>
    <row r="66" spans="1:10">
      <c r="A66" s="23"/>
      <c r="B66" s="178" t="s">
        <v>4</v>
      </c>
      <c r="C66" s="23" t="s">
        <v>17</v>
      </c>
      <c r="D66" s="163">
        <f t="shared" si="8"/>
        <v>0</v>
      </c>
      <c r="E66" s="163">
        <f t="shared" si="9"/>
        <v>0</v>
      </c>
      <c r="F66" s="165"/>
      <c r="G66" s="165"/>
      <c r="H66" s="163">
        <f t="shared" si="4"/>
        <v>0</v>
      </c>
      <c r="I66" s="165"/>
      <c r="J66" s="165"/>
    </row>
    <row r="67" spans="1:10" ht="29.25">
      <c r="A67" s="27" t="s">
        <v>98</v>
      </c>
      <c r="B67" s="178" t="s">
        <v>0</v>
      </c>
      <c r="C67" s="23" t="s">
        <v>3</v>
      </c>
      <c r="D67" s="163">
        <f t="shared" si="8"/>
        <v>0</v>
      </c>
      <c r="E67" s="163">
        <f t="shared" si="9"/>
        <v>0</v>
      </c>
      <c r="F67" s="165"/>
      <c r="G67" s="165"/>
      <c r="H67" s="163">
        <f t="shared" si="4"/>
        <v>0</v>
      </c>
      <c r="I67" s="165"/>
      <c r="J67" s="165"/>
    </row>
    <row r="68" spans="1:10">
      <c r="A68" s="23"/>
      <c r="B68" s="178"/>
      <c r="C68" s="23" t="s">
        <v>17</v>
      </c>
      <c r="D68" s="163">
        <f t="shared" si="8"/>
        <v>0</v>
      </c>
      <c r="E68" s="163">
        <f t="shared" si="9"/>
        <v>0</v>
      </c>
      <c r="F68" s="165"/>
      <c r="G68" s="165"/>
      <c r="H68" s="163">
        <f t="shared" si="4"/>
        <v>0</v>
      </c>
      <c r="I68" s="165"/>
      <c r="J68" s="165"/>
    </row>
    <row r="69" spans="1:10" ht="43.5">
      <c r="A69" s="27" t="s">
        <v>99</v>
      </c>
      <c r="B69" s="178" t="s">
        <v>1</v>
      </c>
      <c r="C69" s="23" t="s">
        <v>17</v>
      </c>
      <c r="D69" s="163">
        <f t="shared" si="8"/>
        <v>3.6629999999999998</v>
      </c>
      <c r="E69" s="163">
        <f t="shared" si="9"/>
        <v>3.6629999999999998</v>
      </c>
      <c r="F69" s="165">
        <v>3.6629999999999998</v>
      </c>
      <c r="G69" s="165"/>
      <c r="H69" s="163">
        <f t="shared" si="4"/>
        <v>0</v>
      </c>
      <c r="I69" s="165"/>
      <c r="J69" s="165"/>
    </row>
    <row r="70" spans="1:10" ht="30">
      <c r="A70" s="151">
        <v>5</v>
      </c>
      <c r="B70" s="175" t="s">
        <v>67</v>
      </c>
      <c r="C70" s="170" t="s">
        <v>24</v>
      </c>
      <c r="D70" s="166">
        <f t="shared" ref="D70:D91" si="10">E70+H70</f>
        <v>1</v>
      </c>
      <c r="E70" s="166">
        <f t="shared" ref="E70:E91" si="11">F70+G70</f>
        <v>1</v>
      </c>
      <c r="F70" s="167">
        <v>1</v>
      </c>
      <c r="G70" s="157">
        <v>0</v>
      </c>
      <c r="H70" s="156">
        <f t="shared" ref="H70:H91" si="12">I70+J70</f>
        <v>0</v>
      </c>
      <c r="I70" s="157"/>
      <c r="J70" s="157"/>
    </row>
    <row r="71" spans="1:10">
      <c r="A71" s="153"/>
      <c r="B71" s="152"/>
      <c r="C71" s="153" t="s">
        <v>17</v>
      </c>
      <c r="D71" s="156">
        <f t="shared" si="10"/>
        <v>444.34</v>
      </c>
      <c r="E71" s="156">
        <f t="shared" si="11"/>
        <v>444.34</v>
      </c>
      <c r="F71" s="157">
        <f>F73+F75+F77+F79+F80</f>
        <v>444.34</v>
      </c>
      <c r="G71" s="157">
        <f>G73+G75+G77+G79+G80</f>
        <v>0</v>
      </c>
      <c r="H71" s="156">
        <f t="shared" si="12"/>
        <v>0</v>
      </c>
      <c r="I71" s="157"/>
      <c r="J71" s="157"/>
    </row>
    <row r="72" spans="1:10" ht="29.25">
      <c r="A72" s="154" t="s">
        <v>46</v>
      </c>
      <c r="B72" s="177" t="s">
        <v>26</v>
      </c>
      <c r="C72" s="155" t="s">
        <v>19</v>
      </c>
      <c r="D72" s="156">
        <f t="shared" si="10"/>
        <v>36.979999999999997</v>
      </c>
      <c r="E72" s="156">
        <f t="shared" si="11"/>
        <v>36.979999999999997</v>
      </c>
      <c r="F72" s="160">
        <v>36.979999999999997</v>
      </c>
      <c r="G72" s="161"/>
      <c r="H72" s="156">
        <f t="shared" si="12"/>
        <v>0</v>
      </c>
      <c r="I72" s="162"/>
      <c r="J72" s="162"/>
    </row>
    <row r="73" spans="1:10">
      <c r="A73" s="155"/>
      <c r="B73" s="177"/>
      <c r="C73" s="155" t="s">
        <v>17</v>
      </c>
      <c r="D73" s="156">
        <f t="shared" si="10"/>
        <v>274.00400000000002</v>
      </c>
      <c r="E73" s="156">
        <f t="shared" si="11"/>
        <v>274.00400000000002</v>
      </c>
      <c r="F73" s="161">
        <v>274.00400000000002</v>
      </c>
      <c r="G73" s="161"/>
      <c r="H73" s="156">
        <f t="shared" si="12"/>
        <v>0</v>
      </c>
      <c r="I73" s="162"/>
      <c r="J73" s="162"/>
    </row>
    <row r="74" spans="1:10" ht="43.5">
      <c r="A74" s="154" t="s">
        <v>47</v>
      </c>
      <c r="B74" s="177" t="s">
        <v>20</v>
      </c>
      <c r="C74" s="155" t="s">
        <v>2</v>
      </c>
      <c r="D74" s="156">
        <f t="shared" si="10"/>
        <v>92.4</v>
      </c>
      <c r="E74" s="156">
        <f t="shared" si="11"/>
        <v>92.4</v>
      </c>
      <c r="F74" s="162">
        <v>92.4</v>
      </c>
      <c r="G74" s="162"/>
      <c r="H74" s="156">
        <f t="shared" si="12"/>
        <v>0</v>
      </c>
      <c r="I74" s="162"/>
      <c r="J74" s="162"/>
    </row>
    <row r="75" spans="1:10" ht="29.25">
      <c r="A75" s="155"/>
      <c r="B75" s="177" t="s">
        <v>21</v>
      </c>
      <c r="C75" s="155" t="s">
        <v>17</v>
      </c>
      <c r="D75" s="156">
        <f t="shared" si="10"/>
        <v>140.72200000000001</v>
      </c>
      <c r="E75" s="156">
        <f t="shared" si="11"/>
        <v>140.72200000000001</v>
      </c>
      <c r="F75" s="162">
        <f>140.722</f>
        <v>140.72200000000001</v>
      </c>
      <c r="G75" s="162"/>
      <c r="H75" s="156">
        <f t="shared" si="12"/>
        <v>0</v>
      </c>
      <c r="I75" s="162"/>
      <c r="J75" s="162"/>
    </row>
    <row r="76" spans="1:10" ht="29.25">
      <c r="A76" s="154" t="s">
        <v>48</v>
      </c>
      <c r="B76" s="177" t="s">
        <v>22</v>
      </c>
      <c r="C76" s="155" t="s">
        <v>2</v>
      </c>
      <c r="D76" s="156">
        <f t="shared" si="10"/>
        <v>0</v>
      </c>
      <c r="E76" s="156">
        <f t="shared" si="11"/>
        <v>0</v>
      </c>
      <c r="F76" s="162"/>
      <c r="G76" s="162"/>
      <c r="H76" s="156">
        <f t="shared" si="12"/>
        <v>0</v>
      </c>
      <c r="I76" s="162"/>
      <c r="J76" s="162"/>
    </row>
    <row r="77" spans="1:10">
      <c r="A77" s="155"/>
      <c r="B77" s="177" t="s">
        <v>4</v>
      </c>
      <c r="C77" s="155" t="s">
        <v>17</v>
      </c>
      <c r="D77" s="156">
        <f t="shared" si="10"/>
        <v>0</v>
      </c>
      <c r="E77" s="156">
        <f t="shared" si="11"/>
        <v>0</v>
      </c>
      <c r="F77" s="162"/>
      <c r="G77" s="162"/>
      <c r="H77" s="156">
        <f t="shared" si="12"/>
        <v>0</v>
      </c>
      <c r="I77" s="162"/>
      <c r="J77" s="162"/>
    </row>
    <row r="78" spans="1:10" ht="29.25">
      <c r="A78" s="154" t="s">
        <v>49</v>
      </c>
      <c r="B78" s="177" t="s">
        <v>0</v>
      </c>
      <c r="C78" s="155" t="s">
        <v>3</v>
      </c>
      <c r="D78" s="156">
        <f t="shared" si="10"/>
        <v>0</v>
      </c>
      <c r="E78" s="156">
        <f t="shared" si="11"/>
        <v>0</v>
      </c>
      <c r="F78" s="162"/>
      <c r="G78" s="162"/>
      <c r="H78" s="156">
        <f t="shared" si="12"/>
        <v>0</v>
      </c>
      <c r="I78" s="162"/>
      <c r="J78" s="162"/>
    </row>
    <row r="79" spans="1:10">
      <c r="A79" s="155"/>
      <c r="B79" s="177"/>
      <c r="C79" s="155" t="s">
        <v>17</v>
      </c>
      <c r="D79" s="156">
        <f t="shared" si="10"/>
        <v>0</v>
      </c>
      <c r="E79" s="156">
        <f t="shared" si="11"/>
        <v>0</v>
      </c>
      <c r="F79" s="162"/>
      <c r="G79" s="162"/>
      <c r="H79" s="156">
        <f t="shared" si="12"/>
        <v>0</v>
      </c>
      <c r="I79" s="162"/>
      <c r="J79" s="162"/>
    </row>
    <row r="80" spans="1:10" ht="43.5">
      <c r="A80" s="154" t="s">
        <v>50</v>
      </c>
      <c r="B80" s="177" t="s">
        <v>1</v>
      </c>
      <c r="C80" s="155" t="s">
        <v>17</v>
      </c>
      <c r="D80" s="156">
        <f t="shared" si="10"/>
        <v>29.614000000000001</v>
      </c>
      <c r="E80" s="156">
        <f t="shared" si="11"/>
        <v>29.614000000000001</v>
      </c>
      <c r="F80" s="162">
        <v>29.614000000000001</v>
      </c>
      <c r="G80" s="162"/>
      <c r="H80" s="156">
        <f t="shared" si="12"/>
        <v>0</v>
      </c>
      <c r="I80" s="162"/>
      <c r="J80" s="162"/>
    </row>
    <row r="81" spans="1:10" ht="30">
      <c r="A81" s="151">
        <v>6</v>
      </c>
      <c r="B81" s="175" t="s">
        <v>68</v>
      </c>
      <c r="C81" s="170" t="s">
        <v>24</v>
      </c>
      <c r="D81" s="156">
        <f t="shared" si="10"/>
        <v>1</v>
      </c>
      <c r="E81" s="156">
        <f t="shared" si="11"/>
        <v>1</v>
      </c>
      <c r="F81" s="157">
        <v>1</v>
      </c>
      <c r="G81" s="157"/>
      <c r="H81" s="156">
        <f t="shared" si="12"/>
        <v>0</v>
      </c>
      <c r="I81" s="157"/>
      <c r="J81" s="157"/>
    </row>
    <row r="82" spans="1:10">
      <c r="A82" s="153"/>
      <c r="B82" s="152"/>
      <c r="C82" s="153" t="s">
        <v>17</v>
      </c>
      <c r="D82" s="156">
        <f t="shared" si="10"/>
        <v>268.94100000000003</v>
      </c>
      <c r="E82" s="156">
        <f t="shared" si="11"/>
        <v>268.94100000000003</v>
      </c>
      <c r="F82" s="157">
        <f>F84+F86+F91</f>
        <v>268.94100000000003</v>
      </c>
      <c r="G82" s="157">
        <f>G84+G86+G88+G90+G91</f>
        <v>0</v>
      </c>
      <c r="H82" s="156">
        <f t="shared" si="12"/>
        <v>0</v>
      </c>
      <c r="I82" s="157"/>
      <c r="J82" s="157"/>
    </row>
    <row r="83" spans="1:10" ht="29.25">
      <c r="A83" s="154" t="s">
        <v>51</v>
      </c>
      <c r="B83" s="177" t="s">
        <v>26</v>
      </c>
      <c r="C83" s="155" t="s">
        <v>19</v>
      </c>
      <c r="D83" s="156">
        <f t="shared" si="10"/>
        <v>18.849</v>
      </c>
      <c r="E83" s="156">
        <f t="shared" si="11"/>
        <v>18.849</v>
      </c>
      <c r="F83" s="160">
        <v>18.849</v>
      </c>
      <c r="G83" s="161"/>
      <c r="H83" s="156">
        <f t="shared" si="12"/>
        <v>0</v>
      </c>
      <c r="I83" s="162"/>
      <c r="J83" s="162"/>
    </row>
    <row r="84" spans="1:10">
      <c r="A84" s="155"/>
      <c r="B84" s="177"/>
      <c r="C84" s="155" t="s">
        <v>17</v>
      </c>
      <c r="D84" s="156">
        <f t="shared" si="10"/>
        <v>188.76300000000001</v>
      </c>
      <c r="E84" s="156">
        <f t="shared" si="11"/>
        <v>188.76300000000001</v>
      </c>
      <c r="F84" s="161">
        <v>188.76300000000001</v>
      </c>
      <c r="G84" s="161"/>
      <c r="H84" s="156">
        <f t="shared" si="12"/>
        <v>0</v>
      </c>
      <c r="I84" s="162"/>
      <c r="J84" s="162"/>
    </row>
    <row r="85" spans="1:10" ht="43.5">
      <c r="A85" s="154" t="s">
        <v>52</v>
      </c>
      <c r="B85" s="177" t="s">
        <v>20</v>
      </c>
      <c r="C85" s="155" t="s">
        <v>2</v>
      </c>
      <c r="D85" s="156">
        <f t="shared" si="10"/>
        <v>50.4</v>
      </c>
      <c r="E85" s="156">
        <f t="shared" si="11"/>
        <v>50.4</v>
      </c>
      <c r="F85" s="162">
        <v>50.4</v>
      </c>
      <c r="G85" s="162"/>
      <c r="H85" s="156">
        <f t="shared" si="12"/>
        <v>0</v>
      </c>
      <c r="I85" s="162"/>
      <c r="J85" s="162"/>
    </row>
    <row r="86" spans="1:10" ht="29.25">
      <c r="A86" s="155"/>
      <c r="B86" s="177" t="s">
        <v>21</v>
      </c>
      <c r="C86" s="155" t="s">
        <v>17</v>
      </c>
      <c r="D86" s="156">
        <f t="shared" si="10"/>
        <v>71.765000000000001</v>
      </c>
      <c r="E86" s="156">
        <f t="shared" si="11"/>
        <v>71.765000000000001</v>
      </c>
      <c r="F86" s="162">
        <v>71.765000000000001</v>
      </c>
      <c r="G86" s="162"/>
      <c r="H86" s="156">
        <f t="shared" si="12"/>
        <v>0</v>
      </c>
      <c r="I86" s="162"/>
      <c r="J86" s="162"/>
    </row>
    <row r="87" spans="1:10" ht="29.25">
      <c r="A87" s="154" t="s">
        <v>53</v>
      </c>
      <c r="B87" s="177" t="s">
        <v>22</v>
      </c>
      <c r="C87" s="155" t="s">
        <v>2</v>
      </c>
      <c r="D87" s="156">
        <f t="shared" si="10"/>
        <v>0</v>
      </c>
      <c r="E87" s="156">
        <f t="shared" si="11"/>
        <v>0</v>
      </c>
      <c r="F87" s="162"/>
      <c r="G87" s="162"/>
      <c r="H87" s="156">
        <f t="shared" si="12"/>
        <v>0</v>
      </c>
      <c r="I87" s="162"/>
      <c r="J87" s="162"/>
    </row>
    <row r="88" spans="1:10">
      <c r="A88" s="155"/>
      <c r="B88" s="177" t="s">
        <v>4</v>
      </c>
      <c r="C88" s="155" t="s">
        <v>17</v>
      </c>
      <c r="D88" s="156">
        <f t="shared" si="10"/>
        <v>0</v>
      </c>
      <c r="E88" s="156">
        <f t="shared" si="11"/>
        <v>0</v>
      </c>
      <c r="F88" s="162"/>
      <c r="G88" s="162"/>
      <c r="H88" s="156">
        <f t="shared" si="12"/>
        <v>0</v>
      </c>
      <c r="I88" s="162"/>
      <c r="J88" s="162"/>
    </row>
    <row r="89" spans="1:10" ht="29.25">
      <c r="A89" s="154" t="s">
        <v>54</v>
      </c>
      <c r="B89" s="177" t="s">
        <v>0</v>
      </c>
      <c r="C89" s="155" t="s">
        <v>3</v>
      </c>
      <c r="D89" s="156">
        <f t="shared" si="10"/>
        <v>0</v>
      </c>
      <c r="E89" s="156">
        <f t="shared" si="11"/>
        <v>0</v>
      </c>
      <c r="F89" s="162"/>
      <c r="G89" s="162"/>
      <c r="H89" s="156">
        <f t="shared" si="12"/>
        <v>0</v>
      </c>
      <c r="I89" s="162"/>
      <c r="J89" s="162"/>
    </row>
    <row r="90" spans="1:10">
      <c r="A90" s="155"/>
      <c r="B90" s="177"/>
      <c r="C90" s="155" t="s">
        <v>17</v>
      </c>
      <c r="D90" s="156">
        <f t="shared" si="10"/>
        <v>0</v>
      </c>
      <c r="E90" s="156">
        <f t="shared" si="11"/>
        <v>0</v>
      </c>
      <c r="F90" s="162"/>
      <c r="G90" s="162"/>
      <c r="H90" s="156">
        <f t="shared" si="12"/>
        <v>0</v>
      </c>
      <c r="I90" s="162"/>
      <c r="J90" s="162"/>
    </row>
    <row r="91" spans="1:10" ht="43.5">
      <c r="A91" s="154" t="s">
        <v>55</v>
      </c>
      <c r="B91" s="177" t="s">
        <v>1</v>
      </c>
      <c r="C91" s="155" t="s">
        <v>17</v>
      </c>
      <c r="D91" s="156">
        <f t="shared" si="10"/>
        <v>8.4130000000000003</v>
      </c>
      <c r="E91" s="156">
        <f t="shared" si="11"/>
        <v>8.4130000000000003</v>
      </c>
      <c r="F91" s="162">
        <v>8.4130000000000003</v>
      </c>
      <c r="G91" s="162"/>
      <c r="H91" s="156">
        <f t="shared" si="12"/>
        <v>0</v>
      </c>
      <c r="I91" s="162"/>
      <c r="J91" s="162"/>
    </row>
    <row r="93" spans="1:10">
      <c r="A93" t="s">
        <v>72</v>
      </c>
    </row>
    <row r="96" spans="1:10">
      <c r="A96" t="s">
        <v>61</v>
      </c>
    </row>
  </sheetData>
  <mergeCells count="14">
    <mergeCell ref="A12:A14"/>
    <mergeCell ref="A9:J9"/>
    <mergeCell ref="A10:J10"/>
    <mergeCell ref="H12:J13"/>
    <mergeCell ref="E12:G13"/>
    <mergeCell ref="B12:B14"/>
    <mergeCell ref="D12:D14"/>
    <mergeCell ref="C12:C14"/>
    <mergeCell ref="D8:E8"/>
    <mergeCell ref="F1:J1"/>
    <mergeCell ref="F2:J2"/>
    <mergeCell ref="F3:J3"/>
    <mergeCell ref="F4:J4"/>
    <mergeCell ref="F5:J5"/>
  </mergeCells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H21"/>
  <sheetViews>
    <sheetView tabSelected="1" workbookViewId="0">
      <selection activeCell="C27" sqref="C27"/>
    </sheetView>
  </sheetViews>
  <sheetFormatPr defaultRowHeight="15"/>
  <cols>
    <col min="2" max="2" width="43.42578125" customWidth="1"/>
    <col min="3" max="3" width="15.7109375" customWidth="1"/>
  </cols>
  <sheetData>
    <row r="4" spans="1:8" ht="15.75">
      <c r="A4" s="219" t="s">
        <v>105</v>
      </c>
      <c r="B4" s="219"/>
      <c r="C4" s="219"/>
      <c r="D4" s="189"/>
      <c r="E4" s="189"/>
      <c r="F4" s="145"/>
      <c r="G4" s="34"/>
      <c r="H4" s="34"/>
    </row>
    <row r="5" spans="1:8" ht="15.75">
      <c r="A5" s="190" t="s">
        <v>115</v>
      </c>
      <c r="B5" s="190"/>
      <c r="C5" s="190"/>
      <c r="D5" s="190"/>
      <c r="E5" s="190"/>
      <c r="F5" s="68"/>
      <c r="G5" s="68"/>
      <c r="H5" s="68"/>
    </row>
    <row r="6" spans="1:8" ht="15.75" customHeight="1">
      <c r="A6" s="190" t="s">
        <v>116</v>
      </c>
      <c r="B6" s="190"/>
      <c r="C6" s="190"/>
      <c r="D6" s="190"/>
      <c r="E6" s="190"/>
      <c r="F6" s="68"/>
      <c r="G6" s="68"/>
      <c r="H6" s="68"/>
    </row>
    <row r="7" spans="1:8">
      <c r="A7" s="2"/>
      <c r="B7" s="188" t="s">
        <v>117</v>
      </c>
      <c r="C7" s="5"/>
      <c r="D7" s="6"/>
      <c r="E7" s="6"/>
      <c r="F7" s="5"/>
      <c r="G7" s="6"/>
      <c r="H7" s="6"/>
    </row>
    <row r="8" spans="1:8">
      <c r="A8" s="34"/>
      <c r="B8" s="34"/>
      <c r="C8" s="34"/>
      <c r="D8" s="34"/>
      <c r="E8" s="34"/>
    </row>
    <row r="9" spans="1:8" ht="29.25">
      <c r="A9" s="181" t="s">
        <v>110</v>
      </c>
      <c r="B9" s="181" t="s">
        <v>111</v>
      </c>
      <c r="C9" s="182" t="s">
        <v>112</v>
      </c>
    </row>
    <row r="10" spans="1:8" ht="15.75">
      <c r="A10" s="179">
        <v>1</v>
      </c>
      <c r="B10" s="183" t="s">
        <v>93</v>
      </c>
      <c r="C10" s="185">
        <v>101.803</v>
      </c>
    </row>
    <row r="11" spans="1:8" ht="15.75">
      <c r="A11" s="180">
        <f>A10+1</f>
        <v>2</v>
      </c>
      <c r="B11" s="183" t="s">
        <v>87</v>
      </c>
      <c r="C11" s="186">
        <v>311.875</v>
      </c>
    </row>
    <row r="12" spans="1:8" ht="15.75">
      <c r="A12" s="180">
        <f>A11+1</f>
        <v>3</v>
      </c>
      <c r="B12" s="183" t="s">
        <v>86</v>
      </c>
      <c r="C12" s="187">
        <v>270.54700000000003</v>
      </c>
    </row>
    <row r="13" spans="1:8" ht="15.75">
      <c r="A13" s="180">
        <f>A12+1</f>
        <v>4</v>
      </c>
      <c r="B13" s="184" t="s">
        <v>109</v>
      </c>
      <c r="C13" s="187">
        <v>81.304000000000002</v>
      </c>
    </row>
    <row r="14" spans="1:8" ht="15.75">
      <c r="A14" s="180">
        <f>A13+1</f>
        <v>5</v>
      </c>
      <c r="B14" s="183" t="s">
        <v>67</v>
      </c>
      <c r="C14" s="187">
        <v>444.34</v>
      </c>
    </row>
    <row r="15" spans="1:8" ht="15.75">
      <c r="A15" s="180">
        <f>A14+1</f>
        <v>6</v>
      </c>
      <c r="B15" s="183" t="s">
        <v>68</v>
      </c>
      <c r="C15" s="187">
        <v>268.94099999999997</v>
      </c>
    </row>
    <row r="16" spans="1:8" ht="15.75">
      <c r="A16" s="217" t="s">
        <v>118</v>
      </c>
      <c r="B16" s="218"/>
      <c r="C16" s="191">
        <f>SUM(C10:C15)</f>
        <v>1478.81</v>
      </c>
    </row>
    <row r="20" spans="1:3">
      <c r="A20" s="220" t="s">
        <v>113</v>
      </c>
      <c r="B20" s="220"/>
      <c r="C20" s="144" t="s">
        <v>114</v>
      </c>
    </row>
    <row r="21" spans="1:3">
      <c r="A21" s="144"/>
      <c r="B21" s="144"/>
      <c r="C21" s="144"/>
    </row>
  </sheetData>
  <mergeCells count="3">
    <mergeCell ref="A16:B16"/>
    <mergeCell ref="A4:C4"/>
    <mergeCell ref="A20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план</vt:lpstr>
      <vt:lpstr>июль</vt:lpstr>
      <vt:lpstr>3 кв.=9 мес</vt:lpstr>
      <vt:lpstr>октябрь</vt:lpstr>
      <vt:lpstr>август</vt:lpstr>
      <vt:lpstr>декабрь</vt:lpstr>
      <vt:lpstr>4 квартал</vt:lpstr>
      <vt:lpstr>12 месяцев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2018-04-16T06:08:55Z</dcterms:modified>
</cp:coreProperties>
</file>