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DDD9E570-F3C3-4B39-9A71-7C7FAEBF1B72}" xr6:coauthVersionLast="32" xr6:coauthVersionMax="32" xr10:uidLastSave="{00000000-0000-0000-0000-000000000000}"/>
  <bookViews>
    <workbookView xWindow="0" yWindow="0" windowWidth="21570" windowHeight="7980" firstSheet="1" activeTab="1" xr2:uid="{00000000-000D-0000-FFFF-FFFF00000000}"/>
  </bookViews>
  <sheets>
    <sheet name="Лист1" sheetId="1" state="hidden" r:id="rId1"/>
    <sheet name="ИТОГ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1" l="1"/>
  <c r="T28" i="1"/>
  <c r="P22" i="1"/>
  <c r="Q22" i="1"/>
  <c r="R22" i="1"/>
  <c r="S22" i="1"/>
  <c r="T22" i="1"/>
  <c r="U22" i="1"/>
  <c r="V22" i="1"/>
  <c r="W22" i="1"/>
  <c r="X22" i="1"/>
  <c r="Y22" i="1"/>
  <c r="Z22" i="1"/>
  <c r="O22" i="1"/>
  <c r="P23" i="1"/>
  <c r="Q23" i="1"/>
  <c r="R23" i="1"/>
  <c r="S23" i="1"/>
  <c r="T23" i="1"/>
  <c r="U23" i="1"/>
  <c r="V23" i="1"/>
  <c r="W23" i="1"/>
  <c r="X23" i="1"/>
  <c r="Y23" i="1"/>
  <c r="Z23" i="1"/>
  <c r="O23" i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H8" i="1" l="1"/>
  <c r="AH9" i="1" s="1"/>
  <c r="AD8" i="1"/>
  <c r="AD9" i="1" s="1"/>
  <c r="AK7" i="1"/>
  <c r="AK8" i="1" s="1"/>
  <c r="AK9" i="1" s="1"/>
  <c r="AJ7" i="1"/>
  <c r="AJ8" i="1" s="1"/>
  <c r="AJ9" i="1" s="1"/>
  <c r="AI7" i="1"/>
  <c r="AI8" i="1" s="1"/>
  <c r="AI9" i="1" s="1"/>
  <c r="AH7" i="1"/>
  <c r="AG7" i="1"/>
  <c r="AG8" i="1" s="1"/>
  <c r="AG9" i="1" s="1"/>
  <c r="AE7" i="1"/>
  <c r="AE8" i="1" s="1"/>
  <c r="AE9" i="1" s="1"/>
  <c r="AD7" i="1"/>
  <c r="AC7" i="1"/>
  <c r="AC8" i="1" s="1"/>
  <c r="AC9" i="1" s="1"/>
  <c r="AC10" i="1" s="1"/>
  <c r="AD10" i="1" s="1"/>
  <c r="AE10" i="1" s="1"/>
  <c r="P7" i="1"/>
  <c r="P8" i="1" s="1"/>
  <c r="P9" i="1" s="1"/>
  <c r="Q7" i="1"/>
  <c r="Q8" i="1" s="1"/>
  <c r="Q9" i="1" s="1"/>
  <c r="R7" i="1"/>
  <c r="R8" i="1" s="1"/>
  <c r="R9" i="1" s="1"/>
  <c r="S7" i="1"/>
  <c r="S8" i="1" s="1"/>
  <c r="S9" i="1" s="1"/>
  <c r="T7" i="1"/>
  <c r="T8" i="1" s="1"/>
  <c r="T9" i="1" s="1"/>
  <c r="U7" i="1"/>
  <c r="U8" i="1" s="1"/>
  <c r="U9" i="1" s="1"/>
  <c r="V7" i="1"/>
  <c r="V8" i="1" s="1"/>
  <c r="V9" i="1" s="1"/>
  <c r="W7" i="1"/>
  <c r="W8" i="1" s="1"/>
  <c r="W9" i="1" s="1"/>
  <c r="X7" i="1"/>
  <c r="X8" i="1" s="1"/>
  <c r="X9" i="1" s="1"/>
  <c r="Y7" i="1"/>
  <c r="Y8" i="1" s="1"/>
  <c r="Y9" i="1" s="1"/>
  <c r="Z7" i="1"/>
  <c r="Z8" i="1" s="1"/>
  <c r="Z9" i="1" s="1"/>
  <c r="O7" i="1"/>
  <c r="O8" i="1" s="1"/>
  <c r="O9" i="1" s="1"/>
  <c r="AF5" i="1"/>
  <c r="AG5" i="1" s="1"/>
  <c r="AL5" i="1" s="1"/>
  <c r="AM5" i="1" s="1"/>
  <c r="AN5" i="1" s="1"/>
  <c r="AN7" i="1" s="1"/>
  <c r="AN8" i="1" s="1"/>
  <c r="AN9" i="1" s="1"/>
  <c r="T14" i="1" l="1"/>
  <c r="AM7" i="1"/>
  <c r="AM8" i="1" s="1"/>
  <c r="AM9" i="1" s="1"/>
  <c r="AF7" i="1"/>
  <c r="AF8" i="1" s="1"/>
  <c r="AF9" i="1" s="1"/>
  <c r="AL7" i="1"/>
  <c r="AL8" i="1" s="1"/>
  <c r="AL9" i="1" s="1"/>
  <c r="T15" i="1"/>
  <c r="O10" i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F10" i="1"/>
  <c r="AG10" i="1" s="1"/>
  <c r="AH10" i="1" s="1"/>
  <c r="AI10" i="1" s="1"/>
  <c r="AJ10" i="1" s="1"/>
  <c r="AK10" i="1" s="1"/>
  <c r="AL10" i="1" s="1"/>
  <c r="AM10" i="1" l="1"/>
  <c r="AN10" i="1" s="1"/>
</calcChain>
</file>

<file path=xl/sharedStrings.xml><?xml version="1.0" encoding="utf-8"?>
<sst xmlns="http://schemas.openxmlformats.org/spreadsheetml/2006/main" count="100" uniqueCount="43">
  <si>
    <t>№ п/п</t>
  </si>
  <si>
    <t>Адрес</t>
  </si>
  <si>
    <t>Цель мероприятия</t>
  </si>
  <si>
    <t>Применяемые технологии, оборудование и материалы</t>
  </si>
  <si>
    <t>Источник финансирования</t>
  </si>
  <si>
    <t>Установка энергосберегающих светильников</t>
  </si>
  <si>
    <t>Платежи населения</t>
  </si>
  <si>
    <t>Сумма ожидаемой экономии ресурсов в месяц (руб.)</t>
  </si>
  <si>
    <t>Расходы (руб.)</t>
  </si>
  <si>
    <t>Объема ожидаемого снижения используемых ресурсов в месяц (ед. рас.: Гкал, кВт/ч)</t>
  </si>
  <si>
    <t>Белградская</t>
  </si>
  <si>
    <t>тариф</t>
  </si>
  <si>
    <t>Тамбовская</t>
  </si>
  <si>
    <t>экономия</t>
  </si>
  <si>
    <t>Экономия</t>
  </si>
  <si>
    <t>Экономия руб</t>
  </si>
  <si>
    <t>ЧДД</t>
  </si>
  <si>
    <t>ЧДД нараст</t>
  </si>
  <si>
    <t>Срок окупемости результатов (год.)</t>
  </si>
  <si>
    <t>Белградская ул., д. 10, к. 1</t>
  </si>
  <si>
    <t>Тамбовская ул., д. 46</t>
  </si>
  <si>
    <t>2 Гкал</t>
  </si>
  <si>
    <t>3 357 р.</t>
  </si>
  <si>
    <t>53 618 р.</t>
  </si>
  <si>
    <t>32 Гкал</t>
  </si>
  <si>
    <t>Утепление,  теплоизоляция</t>
  </si>
  <si>
    <t>Установка системы автоматического погодного регулирования</t>
  </si>
  <si>
    <t>Экономия расходов теплоэнергии</t>
  </si>
  <si>
    <t>Энергосбережение</t>
  </si>
  <si>
    <t>Установка входного блока из ПВХ (тамбурные двери 5 шт.)</t>
  </si>
  <si>
    <t>245 460 р.</t>
  </si>
  <si>
    <t>0.0012 Гкал</t>
  </si>
  <si>
    <t>4 р.</t>
  </si>
  <si>
    <t>750 000 р.</t>
  </si>
  <si>
    <t>31 г.</t>
  </si>
  <si>
    <t>1 г. 1 мес.</t>
  </si>
  <si>
    <t>70 000 р.</t>
  </si>
  <si>
    <t>Белградская ул. Д. 10 к. 1</t>
  </si>
  <si>
    <t>15 043 р.</t>
  </si>
  <si>
    <t>2 г. 6 мес.</t>
  </si>
  <si>
    <t>3 482 кВт/ч</t>
  </si>
  <si>
    <t>-</t>
  </si>
  <si>
    <t>Объема ожидаемого снижения используемых ресурсов в месяц (ед. расч.: Гкал, кВт/ч)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</si>
</sst>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" fontId="0" fillId="0" borderId="0" xfId="0" applyNumberFormat="1"/>
    <xf numFmtId="0" fontId="0" fillId="3" borderId="0" xfId="0" applyFill="1"/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8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L29"/>
  <sheetViews>
    <sheetView workbookViewId="0">
      <selection activeCell="B2" sqref="B2:J6"/>
    </sheetView>
  </sheetViews>
  <sheetFormatPr defaultRowHeight="15" x14ac:dyDescent="0.25"/>
  <cols>
    <col min="2" max="2" width="5.5703125" customWidth="1"/>
    <col min="3" max="3" width="23.7109375" customWidth="1"/>
    <col min="4" max="4" width="19.42578125" customWidth="1"/>
    <col min="5" max="5" width="59.5703125" customWidth="1"/>
    <col min="6" max="6" width="15.28515625" customWidth="1"/>
    <col min="8" max="8" width="14.42578125" customWidth="1"/>
    <col min="9" max="9" width="11.85546875" customWidth="1"/>
    <col min="10" max="10" width="10.85546875" customWidth="1"/>
  </cols>
  <sheetData>
    <row r="2" spans="2:40" ht="89.25" x14ac:dyDescent="0.25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8</v>
      </c>
      <c r="H2" s="7" t="s">
        <v>9</v>
      </c>
      <c r="I2" s="7" t="s">
        <v>7</v>
      </c>
      <c r="J2" s="7" t="s">
        <v>18</v>
      </c>
    </row>
    <row r="3" spans="2:40" ht="25.5" x14ac:dyDescent="0.25">
      <c r="B3" s="8">
        <v>1</v>
      </c>
      <c r="C3" s="8" t="s">
        <v>19</v>
      </c>
      <c r="D3" s="8" t="s">
        <v>27</v>
      </c>
      <c r="E3" s="8" t="s">
        <v>26</v>
      </c>
      <c r="F3" s="8" t="s">
        <v>6</v>
      </c>
      <c r="G3" s="8" t="s">
        <v>33</v>
      </c>
      <c r="H3" s="8" t="s">
        <v>24</v>
      </c>
      <c r="I3" s="8" t="s">
        <v>23</v>
      </c>
      <c r="J3" s="8" t="s">
        <v>35</v>
      </c>
      <c r="AD3" s="5"/>
    </row>
    <row r="4" spans="2:40" ht="25.5" x14ac:dyDescent="0.25">
      <c r="B4" s="8">
        <v>2</v>
      </c>
      <c r="C4" s="8" t="s">
        <v>20</v>
      </c>
      <c r="D4" s="8" t="s">
        <v>27</v>
      </c>
      <c r="E4" s="8" t="s">
        <v>26</v>
      </c>
      <c r="F4" s="8" t="s">
        <v>6</v>
      </c>
      <c r="G4" s="8" t="s">
        <v>33</v>
      </c>
      <c r="H4" s="8" t="s">
        <v>21</v>
      </c>
      <c r="I4" s="8" t="s">
        <v>22</v>
      </c>
      <c r="J4" s="8" t="s">
        <v>34</v>
      </c>
      <c r="O4">
        <v>1</v>
      </c>
      <c r="P4">
        <v>2</v>
      </c>
      <c r="Q4">
        <v>3</v>
      </c>
      <c r="R4">
        <v>4</v>
      </c>
      <c r="S4">
        <v>5</v>
      </c>
      <c r="T4">
        <v>6</v>
      </c>
      <c r="U4">
        <v>7</v>
      </c>
      <c r="V4">
        <v>8</v>
      </c>
      <c r="W4">
        <v>9</v>
      </c>
      <c r="X4">
        <v>10</v>
      </c>
      <c r="Y4">
        <v>11</v>
      </c>
      <c r="Z4">
        <v>12</v>
      </c>
      <c r="AC4">
        <v>1</v>
      </c>
      <c r="AD4">
        <v>2</v>
      </c>
      <c r="AE4">
        <v>3</v>
      </c>
      <c r="AF4">
        <v>4</v>
      </c>
      <c r="AG4">
        <v>5</v>
      </c>
      <c r="AH4">
        <v>6</v>
      </c>
      <c r="AI4">
        <v>7</v>
      </c>
      <c r="AJ4">
        <v>8</v>
      </c>
      <c r="AK4">
        <v>9</v>
      </c>
      <c r="AL4">
        <v>10</v>
      </c>
      <c r="AM4">
        <v>11</v>
      </c>
      <c r="AN4">
        <v>12</v>
      </c>
    </row>
    <row r="5" spans="2:40" ht="25.5" x14ac:dyDescent="0.25">
      <c r="B5" s="8">
        <v>3</v>
      </c>
      <c r="C5" s="8" t="s">
        <v>19</v>
      </c>
      <c r="D5" s="8" t="s">
        <v>25</v>
      </c>
      <c r="E5" s="8" t="s">
        <v>29</v>
      </c>
      <c r="F5" s="8" t="s">
        <v>6</v>
      </c>
      <c r="G5" s="8" t="s">
        <v>30</v>
      </c>
      <c r="H5" s="8" t="s">
        <v>31</v>
      </c>
      <c r="I5" s="8" t="s">
        <v>32</v>
      </c>
      <c r="J5" s="8" t="s">
        <v>41</v>
      </c>
      <c r="N5" t="s">
        <v>10</v>
      </c>
      <c r="O5">
        <v>586.75</v>
      </c>
      <c r="P5">
        <v>514.54999999999995</v>
      </c>
      <c r="Q5">
        <v>485.16999999999996</v>
      </c>
      <c r="R5">
        <v>396.99</v>
      </c>
      <c r="S5">
        <v>215.06</v>
      </c>
      <c r="X5">
        <v>301.48</v>
      </c>
      <c r="Y5">
        <v>442.9</v>
      </c>
      <c r="Z5">
        <v>450.71</v>
      </c>
      <c r="AB5" t="s">
        <v>12</v>
      </c>
      <c r="AC5" s="5">
        <v>14.78</v>
      </c>
      <c r="AD5" s="5">
        <v>17.27</v>
      </c>
      <c r="AE5" s="5">
        <v>15.28</v>
      </c>
      <c r="AF5" s="5">
        <f>AE5*0.98</f>
        <v>14.974399999999999</v>
      </c>
      <c r="AG5" s="5">
        <f>AF5*0.98</f>
        <v>14.674911999999999</v>
      </c>
      <c r="AH5" s="5">
        <v>0</v>
      </c>
      <c r="AI5" s="5">
        <v>0</v>
      </c>
      <c r="AJ5" s="5">
        <v>0</v>
      </c>
      <c r="AK5" s="5">
        <v>0</v>
      </c>
      <c r="AL5" s="5">
        <f>AG5*1.08</f>
        <v>15.84890496</v>
      </c>
      <c r="AM5" s="5">
        <f>AL5*1.008</f>
        <v>15.97569619968</v>
      </c>
      <c r="AN5" s="5">
        <f>AM5*1.008</f>
        <v>16.10350176927744</v>
      </c>
    </row>
    <row r="6" spans="2:40" ht="25.5" x14ac:dyDescent="0.25">
      <c r="B6" s="8">
        <v>4</v>
      </c>
      <c r="C6" s="8" t="s">
        <v>19</v>
      </c>
      <c r="D6" s="8" t="s">
        <v>28</v>
      </c>
      <c r="E6" s="8" t="s">
        <v>5</v>
      </c>
      <c r="F6" s="8" t="s">
        <v>6</v>
      </c>
      <c r="G6" s="8" t="s">
        <v>36</v>
      </c>
      <c r="H6" s="8" t="s">
        <v>40</v>
      </c>
      <c r="I6" s="8" t="s">
        <v>38</v>
      </c>
      <c r="J6" s="8" t="s">
        <v>39</v>
      </c>
      <c r="N6" t="s">
        <v>13</v>
      </c>
      <c r="O6">
        <v>0.11580775911986103</v>
      </c>
      <c r="P6">
        <v>0.11580775911986103</v>
      </c>
      <c r="Q6">
        <v>0.11580775911986103</v>
      </c>
      <c r="R6">
        <v>0.11580775911986103</v>
      </c>
      <c r="S6">
        <v>0.11580775911986103</v>
      </c>
      <c r="T6">
        <v>0.11580775911986103</v>
      </c>
      <c r="U6">
        <v>0.11580775911986103</v>
      </c>
      <c r="V6">
        <v>0.11580775911986103</v>
      </c>
      <c r="W6">
        <v>0.11580775911986103</v>
      </c>
      <c r="X6">
        <v>0.11580775911986103</v>
      </c>
      <c r="Y6">
        <v>0.11580775911986103</v>
      </c>
      <c r="Z6">
        <v>0.11580775911986103</v>
      </c>
      <c r="AB6" t="s">
        <v>13</v>
      </c>
      <c r="AC6">
        <v>0.11580775911986103</v>
      </c>
      <c r="AD6">
        <v>0.11580775911986103</v>
      </c>
      <c r="AE6">
        <v>0.11580775911986103</v>
      </c>
      <c r="AF6">
        <v>0.11580775911986103</v>
      </c>
      <c r="AG6">
        <v>0.11580775911986103</v>
      </c>
      <c r="AH6">
        <v>0.11580775911986103</v>
      </c>
      <c r="AI6">
        <v>0.11580775911986103</v>
      </c>
      <c r="AJ6">
        <v>0.11580775911986103</v>
      </c>
      <c r="AK6">
        <v>0.11580775911986103</v>
      </c>
      <c r="AL6">
        <v>0.11580775911986103</v>
      </c>
      <c r="AM6">
        <v>0.11580775911986103</v>
      </c>
      <c r="AN6">
        <v>0.11580775911986103</v>
      </c>
    </row>
    <row r="7" spans="2:40" x14ac:dyDescent="0.25">
      <c r="N7" t="s">
        <v>14</v>
      </c>
      <c r="O7">
        <f>O5*O6</f>
        <v>67.950202663578466</v>
      </c>
      <c r="P7">
        <f t="shared" ref="P7:Z7" si="0">P5*P6</f>
        <v>59.588882455124491</v>
      </c>
      <c r="Q7">
        <f t="shared" si="0"/>
        <v>56.186450492182971</v>
      </c>
      <c r="R7">
        <f t="shared" si="0"/>
        <v>45.974522292993633</v>
      </c>
      <c r="S7">
        <f t="shared" si="0"/>
        <v>24.905616676317315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34.913723219455704</v>
      </c>
      <c r="Y7">
        <f t="shared" si="0"/>
        <v>51.29125651418645</v>
      </c>
      <c r="Z7">
        <f t="shared" si="0"/>
        <v>52.195715112912566</v>
      </c>
      <c r="AB7" t="s">
        <v>14</v>
      </c>
      <c r="AC7">
        <f>AC5*AC6</f>
        <v>1.7116386797915459</v>
      </c>
      <c r="AD7">
        <f t="shared" ref="AD7" si="1">AD5*AD6</f>
        <v>2</v>
      </c>
      <c r="AE7">
        <f t="shared" ref="AE7" si="2">AE5*AE6</f>
        <v>1.7695425593514764</v>
      </c>
      <c r="AF7">
        <f t="shared" ref="AF7" si="3">AF5*AF6</f>
        <v>1.7341517081644471</v>
      </c>
      <c r="AG7">
        <f t="shared" ref="AG7" si="4">AG5*AG6</f>
        <v>1.699468674001158</v>
      </c>
      <c r="AH7">
        <f t="shared" ref="AH7" si="5">AH5*AH6</f>
        <v>0</v>
      </c>
      <c r="AI7">
        <f t="shared" ref="AI7" si="6">AI5*AI6</f>
        <v>0</v>
      </c>
      <c r="AJ7">
        <f t="shared" ref="AJ7" si="7">AJ5*AJ6</f>
        <v>0</v>
      </c>
      <c r="AK7">
        <f t="shared" ref="AK7" si="8">AK5*AK6</f>
        <v>0</v>
      </c>
      <c r="AL7">
        <f t="shared" ref="AL7" si="9">AL5*AL6</f>
        <v>1.8354261679212509</v>
      </c>
      <c r="AM7">
        <f t="shared" ref="AM7" si="10">AM5*AM6</f>
        <v>1.8501095772646208</v>
      </c>
      <c r="AN7">
        <f t="shared" ref="AN7" si="11">AN5*AN6</f>
        <v>1.8649104538827377</v>
      </c>
    </row>
    <row r="8" spans="2:40" ht="15.75" x14ac:dyDescent="0.25">
      <c r="B8" s="1"/>
      <c r="H8" s="9"/>
      <c r="N8" t="s">
        <v>15</v>
      </c>
      <c r="O8">
        <f t="shared" ref="O8:Z8" si="12">O7*O11</f>
        <v>114069.36421540244</v>
      </c>
      <c r="P8">
        <f t="shared" si="12"/>
        <v>100033.04875506659</v>
      </c>
      <c r="Q8">
        <f t="shared" si="12"/>
        <v>94321.318170237399</v>
      </c>
      <c r="R8">
        <f t="shared" si="12"/>
        <v>77178.350063694277</v>
      </c>
      <c r="S8">
        <f t="shared" si="12"/>
        <v>41809.556826867403</v>
      </c>
      <c r="T8">
        <f t="shared" si="12"/>
        <v>0</v>
      </c>
      <c r="U8">
        <f t="shared" si="12"/>
        <v>0</v>
      </c>
      <c r="V8">
        <f t="shared" si="12"/>
        <v>0</v>
      </c>
      <c r="W8">
        <f t="shared" si="12"/>
        <v>0</v>
      </c>
      <c r="X8">
        <f t="shared" si="12"/>
        <v>60661.791471015546</v>
      </c>
      <c r="Y8">
        <f t="shared" si="12"/>
        <v>89117.379071622607</v>
      </c>
      <c r="Z8">
        <f t="shared" si="12"/>
        <v>90688.855094538332</v>
      </c>
      <c r="AB8" t="s">
        <v>15</v>
      </c>
      <c r="AC8">
        <f t="shared" ref="AC8:AN8" si="13">AC7*AC11</f>
        <v>2873.362084539664</v>
      </c>
      <c r="AD8">
        <f t="shared" si="13"/>
        <v>3357.44</v>
      </c>
      <c r="AE8">
        <f t="shared" si="13"/>
        <v>2970.5664852345108</v>
      </c>
      <c r="AF8">
        <f t="shared" si="13"/>
        <v>2911.1551555298206</v>
      </c>
      <c r="AG8">
        <f t="shared" si="13"/>
        <v>2852.932052419224</v>
      </c>
      <c r="AH8">
        <f t="shared" si="13"/>
        <v>0</v>
      </c>
      <c r="AI8">
        <f t="shared" si="13"/>
        <v>0</v>
      </c>
      <c r="AJ8">
        <f t="shared" si="13"/>
        <v>0</v>
      </c>
      <c r="AK8">
        <f t="shared" si="13"/>
        <v>0</v>
      </c>
      <c r="AL8">
        <f t="shared" si="13"/>
        <v>3189.010772613321</v>
      </c>
      <c r="AM8">
        <f t="shared" si="13"/>
        <v>3214.5228587942274</v>
      </c>
      <c r="AN8">
        <f t="shared" si="13"/>
        <v>3240.2390416645812</v>
      </c>
    </row>
    <row r="9" spans="2:40" x14ac:dyDescent="0.25">
      <c r="N9" t="s">
        <v>16</v>
      </c>
      <c r="O9">
        <f>O8/((1+0.08/12)^O4)</f>
        <v>113313.93796232031</v>
      </c>
      <c r="P9">
        <f t="shared" ref="P9:Z9" si="14">P8/((1+0.08/12)^P4)</f>
        <v>98712.494933950191</v>
      </c>
      <c r="Q9">
        <f t="shared" si="14"/>
        <v>92459.76745662406</v>
      </c>
      <c r="R9">
        <f t="shared" si="14"/>
        <v>75154.110143829967</v>
      </c>
      <c r="S9">
        <f t="shared" si="14"/>
        <v>40443.35010239821</v>
      </c>
      <c r="T9">
        <f t="shared" si="14"/>
        <v>0</v>
      </c>
      <c r="U9">
        <f t="shared" si="14"/>
        <v>0</v>
      </c>
      <c r="V9">
        <f t="shared" si="14"/>
        <v>0</v>
      </c>
      <c r="W9">
        <f t="shared" si="14"/>
        <v>0</v>
      </c>
      <c r="X9">
        <f t="shared" si="14"/>
        <v>56762.086271053871</v>
      </c>
      <c r="Y9">
        <f t="shared" si="14"/>
        <v>82836.136460074311</v>
      </c>
      <c r="Z9">
        <f t="shared" si="14"/>
        <v>83738.593161388373</v>
      </c>
      <c r="AB9" t="s">
        <v>16</v>
      </c>
      <c r="AC9">
        <f>AC8/((1+0.08/12)^AC4)</f>
        <v>2854.3331965625803</v>
      </c>
      <c r="AD9">
        <f t="shared" ref="AD9:AN9" si="15">AD8/((1+0.08/12)^AD4)</f>
        <v>3313.1178457085221</v>
      </c>
      <c r="AE9">
        <f t="shared" si="15"/>
        <v>2911.9385921166104</v>
      </c>
      <c r="AF9">
        <f t="shared" si="15"/>
        <v>2834.801145967826</v>
      </c>
      <c r="AG9">
        <f t="shared" si="15"/>
        <v>2759.7070758759633</v>
      </c>
      <c r="AH9">
        <f t="shared" si="15"/>
        <v>0</v>
      </c>
      <c r="AI9">
        <f t="shared" si="15"/>
        <v>0</v>
      </c>
      <c r="AJ9">
        <f t="shared" si="15"/>
        <v>0</v>
      </c>
      <c r="AK9">
        <f t="shared" si="15"/>
        <v>0</v>
      </c>
      <c r="AL9">
        <f t="shared" si="15"/>
        <v>2984.0019591390928</v>
      </c>
      <c r="AM9">
        <f t="shared" si="15"/>
        <v>2987.9542796147734</v>
      </c>
      <c r="AN9">
        <f t="shared" si="15"/>
        <v>2991.9118349520118</v>
      </c>
    </row>
    <row r="10" spans="2:40" x14ac:dyDescent="0.25">
      <c r="N10" t="s">
        <v>17</v>
      </c>
      <c r="O10">
        <f>O9</f>
        <v>113313.93796232031</v>
      </c>
      <c r="P10">
        <f>O10+P9</f>
        <v>212026.4328962705</v>
      </c>
      <c r="Q10">
        <f t="shared" ref="Q10:Z10" si="16">P10+Q9</f>
        <v>304486.20035289455</v>
      </c>
      <c r="R10">
        <f t="shared" si="16"/>
        <v>379640.3104967245</v>
      </c>
      <c r="S10">
        <f t="shared" si="16"/>
        <v>420083.6605991227</v>
      </c>
      <c r="T10">
        <f t="shared" si="16"/>
        <v>420083.6605991227</v>
      </c>
      <c r="U10">
        <f t="shared" si="16"/>
        <v>420083.6605991227</v>
      </c>
      <c r="V10">
        <f t="shared" si="16"/>
        <v>420083.6605991227</v>
      </c>
      <c r="W10">
        <f t="shared" si="16"/>
        <v>420083.6605991227</v>
      </c>
      <c r="X10">
        <f t="shared" si="16"/>
        <v>476845.74687017658</v>
      </c>
      <c r="Y10">
        <f t="shared" si="16"/>
        <v>559681.88333025086</v>
      </c>
      <c r="Z10">
        <f t="shared" si="16"/>
        <v>643420.47649163927</v>
      </c>
      <c r="AB10" t="s">
        <v>17</v>
      </c>
      <c r="AC10">
        <f>AC9</f>
        <v>2854.3331965625803</v>
      </c>
      <c r="AD10">
        <f>AC10+AD9</f>
        <v>6167.4510422711028</v>
      </c>
      <c r="AE10">
        <f t="shared" ref="AE10" si="17">AD10+AE9</f>
        <v>9079.3896343877132</v>
      </c>
      <c r="AF10">
        <f t="shared" ref="AF10" si="18">AE10+AF9</f>
        <v>11914.190780355539</v>
      </c>
      <c r="AG10">
        <f t="shared" ref="AG10" si="19">AF10+AG9</f>
        <v>14673.897856231502</v>
      </c>
      <c r="AH10">
        <f t="shared" ref="AH10" si="20">AG10+AH9</f>
        <v>14673.897856231502</v>
      </c>
      <c r="AI10">
        <f t="shared" ref="AI10" si="21">AH10+AI9</f>
        <v>14673.897856231502</v>
      </c>
      <c r="AJ10">
        <f t="shared" ref="AJ10" si="22">AI10+AJ9</f>
        <v>14673.897856231502</v>
      </c>
      <c r="AK10">
        <f t="shared" ref="AK10" si="23">AJ10+AK9</f>
        <v>14673.897856231502</v>
      </c>
      <c r="AL10">
        <f t="shared" ref="AL10" si="24">AK10+AL9</f>
        <v>17657.899815370594</v>
      </c>
      <c r="AM10">
        <f t="shared" ref="AM10" si="25">AL10+AM9</f>
        <v>20645.854094985367</v>
      </c>
      <c r="AN10">
        <f t="shared" ref="AN10" si="26">AM10+AN9</f>
        <v>23637.765929937377</v>
      </c>
    </row>
    <row r="11" spans="2:40" x14ac:dyDescent="0.25">
      <c r="N11" s="6" t="s">
        <v>11</v>
      </c>
      <c r="O11" s="6">
        <v>1678.72</v>
      </c>
      <c r="P11" s="6">
        <v>1678.72</v>
      </c>
      <c r="Q11" s="6">
        <v>1678.72</v>
      </c>
      <c r="R11" s="6">
        <v>1678.72</v>
      </c>
      <c r="S11" s="6">
        <v>1678.72</v>
      </c>
      <c r="T11" s="6">
        <v>1678.72</v>
      </c>
      <c r="U11" s="6">
        <v>1737.4770112518881</v>
      </c>
      <c r="V11" s="6">
        <v>1737.4770112518881</v>
      </c>
      <c r="W11" s="6">
        <v>1737.4770112518881</v>
      </c>
      <c r="X11" s="6">
        <v>1737.4770112518881</v>
      </c>
      <c r="Y11" s="6">
        <v>1737.4770112518881</v>
      </c>
      <c r="Z11" s="6">
        <v>1737.4770112518881</v>
      </c>
      <c r="AB11" s="6" t="s">
        <v>11</v>
      </c>
      <c r="AC11" s="6">
        <v>1678.72</v>
      </c>
      <c r="AD11" s="6">
        <v>1678.72</v>
      </c>
      <c r="AE11" s="6">
        <v>1678.72</v>
      </c>
      <c r="AF11" s="6">
        <v>1678.72</v>
      </c>
      <c r="AG11" s="6">
        <v>1678.72</v>
      </c>
      <c r="AH11" s="6">
        <v>1678.72</v>
      </c>
      <c r="AI11" s="6">
        <v>1737.4770112518881</v>
      </c>
      <c r="AJ11" s="6">
        <v>1737.4770112518881</v>
      </c>
      <c r="AK11" s="6">
        <v>1737.4770112518881</v>
      </c>
      <c r="AL11" s="6">
        <v>1737.4770112518881</v>
      </c>
      <c r="AM11" s="6">
        <v>1737.4770112518881</v>
      </c>
      <c r="AN11" s="6">
        <v>1737.4770112518881</v>
      </c>
    </row>
    <row r="14" spans="2:40" ht="16.5" thickBot="1" x14ac:dyDescent="0.3">
      <c r="D14" s="2"/>
      <c r="E14" s="3"/>
      <c r="F14" s="4"/>
      <c r="T14">
        <f>SUM(O9:Z9)/12</f>
        <v>53618.373040969942</v>
      </c>
    </row>
    <row r="15" spans="2:40" x14ac:dyDescent="0.25">
      <c r="T15">
        <f>SUM(O7:Z7)/12</f>
        <v>32.750530785562631</v>
      </c>
    </row>
    <row r="17" spans="14:64" x14ac:dyDescent="0.25">
      <c r="N17" s="10">
        <v>72</v>
      </c>
      <c r="O17" s="11" t="s">
        <v>37</v>
      </c>
      <c r="P17" s="12">
        <v>13784.16</v>
      </c>
      <c r="Q17" s="12">
        <v>12907.18</v>
      </c>
      <c r="R17" s="12">
        <v>10230.74</v>
      </c>
      <c r="S17" s="12">
        <v>10791.95</v>
      </c>
      <c r="T17" s="12">
        <v>4624.75</v>
      </c>
      <c r="U17" s="12">
        <v>3421.86</v>
      </c>
      <c r="V17" s="14">
        <v>3421.8702000000003</v>
      </c>
      <c r="W17" s="12">
        <v>9025.44</v>
      </c>
      <c r="X17" s="12">
        <v>9004.74</v>
      </c>
      <c r="Y17" s="12">
        <v>7697.64</v>
      </c>
      <c r="Z17" s="12">
        <v>16554.240000000002</v>
      </c>
      <c r="AA17" s="12">
        <v>16554.240000000002</v>
      </c>
      <c r="AB17" s="11">
        <v>8082.36</v>
      </c>
      <c r="AC17" s="11">
        <v>2709.59</v>
      </c>
      <c r="AD17" s="12">
        <v>10791.95</v>
      </c>
      <c r="AE17" s="11">
        <v>5.4855269511296441E-2</v>
      </c>
      <c r="AF17" s="11">
        <v>3058.77</v>
      </c>
      <c r="AG17" s="11">
        <v>1565.98</v>
      </c>
      <c r="AH17" s="12">
        <v>4624.75</v>
      </c>
      <c r="AI17" s="11">
        <v>-0.57146298861651512</v>
      </c>
      <c r="AJ17" s="11">
        <v>2243.67</v>
      </c>
      <c r="AK17" s="11">
        <v>1178.19</v>
      </c>
      <c r="AL17" s="12">
        <v>3421.86</v>
      </c>
      <c r="AM17" s="11">
        <v>-0.26009838369641597</v>
      </c>
      <c r="AN17" s="13">
        <v>1901.42</v>
      </c>
      <c r="AO17" s="13">
        <v>998.47</v>
      </c>
      <c r="AP17" s="14">
        <v>3421.8702000000003</v>
      </c>
      <c r="AQ17" s="13">
        <v>2.9808349845312415E-6</v>
      </c>
      <c r="AR17" s="11">
        <v>8160.84</v>
      </c>
      <c r="AS17" s="11">
        <v>864.6</v>
      </c>
      <c r="AT17" s="12">
        <v>9025.44</v>
      </c>
      <c r="AU17" s="11">
        <v>1.6375830688572881</v>
      </c>
      <c r="AV17" s="11">
        <v>8297.34</v>
      </c>
      <c r="AW17" s="11">
        <v>707.4</v>
      </c>
      <c r="AX17" s="12">
        <v>9004.74</v>
      </c>
      <c r="AY17" s="11">
        <v>-2.2935169919694469E-3</v>
      </c>
      <c r="AZ17" s="11"/>
      <c r="BA17" s="11"/>
      <c r="BB17" s="12">
        <v>7697.64</v>
      </c>
      <c r="BC17" s="11">
        <v>-0.14515688404107163</v>
      </c>
      <c r="BD17" s="11">
        <v>16554.240000000002</v>
      </c>
      <c r="BE17" s="11">
        <v>0</v>
      </c>
      <c r="BF17" s="12">
        <v>16554.240000000002</v>
      </c>
      <c r="BG17" s="11">
        <v>1.1505604315088782</v>
      </c>
      <c r="BH17" s="11">
        <v>16554.240000000002</v>
      </c>
      <c r="BI17" s="11">
        <v>0</v>
      </c>
      <c r="BJ17" s="12">
        <v>16554.240000000002</v>
      </c>
      <c r="BK17" s="11">
        <v>0</v>
      </c>
      <c r="BL17" s="11">
        <v>118018.81020000001</v>
      </c>
    </row>
    <row r="18" spans="14:64" x14ac:dyDescent="0.25">
      <c r="S18" s="12">
        <v>10791.95</v>
      </c>
      <c r="T18" s="12">
        <v>4624.75</v>
      </c>
      <c r="U18" s="12">
        <v>3421.86</v>
      </c>
      <c r="V18" s="14">
        <v>3421.8702000000003</v>
      </c>
      <c r="W18" s="12">
        <v>9025.44</v>
      </c>
      <c r="X18" s="12">
        <v>9004.74</v>
      </c>
      <c r="Y18" s="12">
        <v>7697.64</v>
      </c>
      <c r="Z18" s="12">
        <v>16554.240000000002</v>
      </c>
      <c r="AA18" s="12">
        <v>16554.240000000002</v>
      </c>
      <c r="AH18" s="12">
        <v>9004.74</v>
      </c>
      <c r="AI18" s="12">
        <v>7697.64</v>
      </c>
      <c r="AJ18" s="12">
        <v>16554.240000000002</v>
      </c>
      <c r="AK18" s="12">
        <v>16554.240000000002</v>
      </c>
      <c r="AY18" s="12">
        <v>16554.240000000002</v>
      </c>
      <c r="AZ18" s="12">
        <v>16554.240000000002</v>
      </c>
    </row>
    <row r="19" spans="14:64" x14ac:dyDescent="0.25">
      <c r="AI19" s="12"/>
    </row>
    <row r="20" spans="14:64" x14ac:dyDescent="0.25">
      <c r="O20">
        <v>1</v>
      </c>
      <c r="P20">
        <v>2</v>
      </c>
      <c r="Q20">
        <v>3</v>
      </c>
      <c r="R20">
        <v>4</v>
      </c>
      <c r="S20">
        <v>5</v>
      </c>
      <c r="T20">
        <v>6</v>
      </c>
      <c r="U20">
        <v>7</v>
      </c>
      <c r="V20">
        <v>8</v>
      </c>
      <c r="W20">
        <v>9</v>
      </c>
      <c r="X20">
        <v>10</v>
      </c>
      <c r="Y20">
        <v>11</v>
      </c>
      <c r="Z20">
        <v>12</v>
      </c>
    </row>
    <row r="21" spans="14:64" x14ac:dyDescent="0.25">
      <c r="N21" s="11" t="s">
        <v>37</v>
      </c>
      <c r="O21" s="12">
        <v>13784.16</v>
      </c>
      <c r="P21" s="12">
        <v>12907.18</v>
      </c>
      <c r="Q21" s="12">
        <v>10230.74</v>
      </c>
      <c r="R21" s="12">
        <v>10791.95</v>
      </c>
      <c r="S21" s="12">
        <v>4624.75</v>
      </c>
      <c r="T21" s="12">
        <v>3421.86</v>
      </c>
      <c r="U21" s="14">
        <v>3421.8702000000003</v>
      </c>
      <c r="V21" s="12">
        <v>9025.44</v>
      </c>
      <c r="W21" s="12">
        <v>9004.74</v>
      </c>
      <c r="X21" s="12">
        <v>7697.64</v>
      </c>
      <c r="Y21" s="12">
        <v>16554.240000000002</v>
      </c>
      <c r="Z21" s="12">
        <v>16554.240000000002</v>
      </c>
    </row>
    <row r="22" spans="14:64" x14ac:dyDescent="0.25">
      <c r="O22">
        <f>O21*0.25</f>
        <v>3446.04</v>
      </c>
      <c r="P22">
        <f t="shared" ref="P22:Z22" si="27">P21*0.25</f>
        <v>3226.7950000000001</v>
      </c>
      <c r="Q22">
        <f t="shared" si="27"/>
        <v>2557.6849999999999</v>
      </c>
      <c r="R22">
        <f t="shared" si="27"/>
        <v>2697.9875000000002</v>
      </c>
      <c r="S22">
        <f t="shared" si="27"/>
        <v>1156.1875</v>
      </c>
      <c r="T22">
        <f t="shared" si="27"/>
        <v>855.46500000000003</v>
      </c>
      <c r="U22">
        <f t="shared" si="27"/>
        <v>855.46755000000007</v>
      </c>
      <c r="V22">
        <f t="shared" si="27"/>
        <v>2256.36</v>
      </c>
      <c r="W22">
        <f t="shared" si="27"/>
        <v>2251.1849999999999</v>
      </c>
      <c r="X22">
        <f t="shared" si="27"/>
        <v>1924.41</v>
      </c>
      <c r="Y22">
        <f t="shared" si="27"/>
        <v>4138.5600000000004</v>
      </c>
      <c r="Z22">
        <f t="shared" si="27"/>
        <v>4138.5600000000004</v>
      </c>
    </row>
    <row r="23" spans="14:64" x14ac:dyDescent="0.25">
      <c r="N23" t="s">
        <v>16</v>
      </c>
      <c r="O23">
        <f>O22/((1+0.08/12)^O20)</f>
        <v>3423.2185430463578</v>
      </c>
      <c r="P23">
        <f t="shared" ref="P23:Z23" si="28">P22/((1+0.08/12)^P20)</f>
        <v>3184.1975132669622</v>
      </c>
      <c r="Q23">
        <f t="shared" si="28"/>
        <v>2507.2058460895901</v>
      </c>
      <c r="R23">
        <f t="shared" si="28"/>
        <v>2627.2244687057614</v>
      </c>
      <c r="S23">
        <f t="shared" si="28"/>
        <v>1118.406876211322</v>
      </c>
      <c r="T23">
        <f t="shared" si="28"/>
        <v>822.03084972893998</v>
      </c>
      <c r="U23">
        <f t="shared" si="28"/>
        <v>816.58937092773704</v>
      </c>
      <c r="V23">
        <f t="shared" si="28"/>
        <v>2139.5521974815579</v>
      </c>
      <c r="W23">
        <f t="shared" si="28"/>
        <v>2120.5083756570484</v>
      </c>
      <c r="X23">
        <f t="shared" si="28"/>
        <v>1800.6973383414008</v>
      </c>
      <c r="Y23">
        <f t="shared" si="28"/>
        <v>3846.8626936692435</v>
      </c>
      <c r="Z23">
        <f t="shared" si="28"/>
        <v>3821.3867817906394</v>
      </c>
    </row>
    <row r="24" spans="14:64" x14ac:dyDescent="0.25">
      <c r="N24" t="s">
        <v>17</v>
      </c>
      <c r="O24">
        <f>O23</f>
        <v>3423.2185430463578</v>
      </c>
      <c r="P24">
        <f>O24+P23</f>
        <v>6607.41605631332</v>
      </c>
      <c r="Q24">
        <f t="shared" ref="Q24" si="29">P24+Q23</f>
        <v>9114.6219024029106</v>
      </c>
      <c r="R24">
        <f t="shared" ref="R24" si="30">Q24+R23</f>
        <v>11741.846371108672</v>
      </c>
      <c r="S24">
        <f t="shared" ref="S24" si="31">R24+S23</f>
        <v>12860.253247319994</v>
      </c>
      <c r="T24">
        <f t="shared" ref="T24" si="32">S24+T23</f>
        <v>13682.284097048934</v>
      </c>
      <c r="U24">
        <f t="shared" ref="U24" si="33">T24+U23</f>
        <v>14498.873467976671</v>
      </c>
      <c r="V24">
        <f t="shared" ref="V24" si="34">U24+V23</f>
        <v>16638.425665458228</v>
      </c>
      <c r="W24">
        <f t="shared" ref="W24" si="35">V24+W23</f>
        <v>18758.934041115277</v>
      </c>
      <c r="X24">
        <f t="shared" ref="X24" si="36">W24+X23</f>
        <v>20559.631379456678</v>
      </c>
      <c r="Y24">
        <f t="shared" ref="Y24" si="37">X24+Y23</f>
        <v>24406.494073125919</v>
      </c>
      <c r="Z24">
        <f t="shared" ref="Z24" si="38">Y24+Z23</f>
        <v>28227.880854916559</v>
      </c>
    </row>
    <row r="28" spans="14:64" x14ac:dyDescent="0.25">
      <c r="T28">
        <f>SUM(O24:Z24)/12</f>
        <v>15043.323308274128</v>
      </c>
    </row>
    <row r="29" spans="14:64" x14ac:dyDescent="0.25">
      <c r="T29">
        <f>T28/4.32</f>
        <v>3482.2507658041959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0962163-E177-4DEB-B4B2-9F40BCDC368C}">
            <x14:iconSet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AE17</xm:sqref>
        </x14:conditionalFormatting>
        <x14:conditionalFormatting xmlns:xm="http://schemas.microsoft.com/office/excel/2006/main">
          <x14:cfRule type="iconSet" priority="7" id="{2CE20314-EE4D-40DA-A424-B609826853A5}">
            <x14:iconSet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AI17</xm:sqref>
        </x14:conditionalFormatting>
        <x14:conditionalFormatting xmlns:xm="http://schemas.microsoft.com/office/excel/2006/main">
          <x14:cfRule type="iconSet" priority="6" id="{E63D58A7-BFB5-49C7-AA5A-983582FC15CC}">
            <x14:iconSet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AM17</xm:sqref>
        </x14:conditionalFormatting>
        <x14:conditionalFormatting xmlns:xm="http://schemas.microsoft.com/office/excel/2006/main">
          <x14:cfRule type="iconSet" priority="5" id="{704F6267-3D99-4F87-B47A-C227C488580A}">
            <x14:iconSet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AU17</xm:sqref>
        </x14:conditionalFormatting>
        <x14:conditionalFormatting xmlns:xm="http://schemas.microsoft.com/office/excel/2006/main">
          <x14:cfRule type="iconSet" priority="4" id="{128F8B9E-C86C-426A-8904-A0E3EE574478}">
            <x14:iconSet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AY17</xm:sqref>
        </x14:conditionalFormatting>
        <x14:conditionalFormatting xmlns:xm="http://schemas.microsoft.com/office/excel/2006/main">
          <x14:cfRule type="iconSet" priority="3" id="{43DB1A6E-29B4-4FBE-8E4A-09FAC2A633EA}">
            <x14:iconSet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BC17</xm:sqref>
        </x14:conditionalFormatting>
        <x14:conditionalFormatting xmlns:xm="http://schemas.microsoft.com/office/excel/2006/main">
          <x14:cfRule type="iconSet" priority="2" id="{3B53E69D-5482-41CE-8058-DEBB923796E1}">
            <x14:iconSet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BG17</xm:sqref>
        </x14:conditionalFormatting>
        <x14:conditionalFormatting xmlns:xm="http://schemas.microsoft.com/office/excel/2006/main">
          <x14:cfRule type="iconSet" priority="1" id="{ADFC696D-C6D7-4F09-A956-2CA4AD34863E}">
            <x14:iconSet custom="1">
              <x14:cfvo type="percent">
                <xm:f>0</xm:f>
              </x14:cfvo>
              <x14:cfvo type="num">
                <xm:f>-0.5</xm:f>
              </x14:cfvo>
              <x14:cfvo type="num">
                <xm:f>0.5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BK17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ECB7-65A8-4D2D-A44D-02F7FC074DA3}">
  <dimension ref="B2:J6"/>
  <sheetViews>
    <sheetView tabSelected="1" workbookViewId="0">
      <selection activeCell="C14" sqref="C14"/>
    </sheetView>
  </sheetViews>
  <sheetFormatPr defaultRowHeight="15" x14ac:dyDescent="0.25"/>
  <cols>
    <col min="2" max="2" width="5.5703125" customWidth="1"/>
    <col min="3" max="3" width="23.42578125" customWidth="1"/>
    <col min="4" max="4" width="28.140625" customWidth="1"/>
    <col min="5" max="5" width="39.42578125" customWidth="1"/>
    <col min="8" max="8" width="14.5703125" customWidth="1"/>
    <col min="9" max="9" width="10" customWidth="1"/>
    <col min="10" max="10" width="11.85546875" customWidth="1"/>
  </cols>
  <sheetData>
    <row r="2" spans="2:10" ht="94.5" customHeight="1" x14ac:dyDescent="0.25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8</v>
      </c>
      <c r="H2" s="7" t="s">
        <v>42</v>
      </c>
      <c r="I2" s="7" t="s">
        <v>7</v>
      </c>
      <c r="J2" s="7" t="s">
        <v>18</v>
      </c>
    </row>
    <row r="3" spans="2:10" ht="25.5" x14ac:dyDescent="0.25">
      <c r="B3" s="8">
        <v>1</v>
      </c>
      <c r="C3" s="8" t="s">
        <v>19</v>
      </c>
      <c r="D3" s="8" t="s">
        <v>27</v>
      </c>
      <c r="E3" s="8" t="s">
        <v>26</v>
      </c>
      <c r="F3" s="8" t="s">
        <v>6</v>
      </c>
      <c r="G3" s="8" t="s">
        <v>33</v>
      </c>
      <c r="H3" s="8" t="s">
        <v>24</v>
      </c>
      <c r="I3" s="8" t="s">
        <v>23</v>
      </c>
      <c r="J3" s="8" t="s">
        <v>35</v>
      </c>
    </row>
    <row r="4" spans="2:10" ht="25.5" x14ac:dyDescent="0.25">
      <c r="B4" s="8">
        <v>2</v>
      </c>
      <c r="C4" s="8" t="s">
        <v>20</v>
      </c>
      <c r="D4" s="8" t="s">
        <v>27</v>
      </c>
      <c r="E4" s="8" t="s">
        <v>26</v>
      </c>
      <c r="F4" s="8" t="s">
        <v>6</v>
      </c>
      <c r="G4" s="8" t="s">
        <v>33</v>
      </c>
      <c r="H4" s="8" t="s">
        <v>21</v>
      </c>
      <c r="I4" s="8" t="s">
        <v>22</v>
      </c>
      <c r="J4" s="8" t="s">
        <v>34</v>
      </c>
    </row>
    <row r="5" spans="2:10" ht="25.5" x14ac:dyDescent="0.25">
      <c r="B5" s="8">
        <v>3</v>
      </c>
      <c r="C5" s="8" t="s">
        <v>19</v>
      </c>
      <c r="D5" s="8" t="s">
        <v>25</v>
      </c>
      <c r="E5" s="8" t="s">
        <v>29</v>
      </c>
      <c r="F5" s="8" t="s">
        <v>6</v>
      </c>
      <c r="G5" s="8" t="s">
        <v>30</v>
      </c>
      <c r="H5" s="8" t="s">
        <v>31</v>
      </c>
      <c r="I5" s="8" t="s">
        <v>32</v>
      </c>
      <c r="J5" s="8" t="s">
        <v>41</v>
      </c>
    </row>
    <row r="6" spans="2:10" ht="25.5" x14ac:dyDescent="0.25">
      <c r="B6" s="8">
        <v>4</v>
      </c>
      <c r="C6" s="8" t="s">
        <v>19</v>
      </c>
      <c r="D6" s="8" t="s">
        <v>28</v>
      </c>
      <c r="E6" s="8" t="s">
        <v>5</v>
      </c>
      <c r="F6" s="8" t="s">
        <v>6</v>
      </c>
      <c r="G6" s="8" t="s">
        <v>36</v>
      </c>
      <c r="H6" s="8" t="s">
        <v>40</v>
      </c>
      <c r="I6" s="8" t="s">
        <v>38</v>
      </c>
      <c r="J6" s="8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2018-04-18T11:28:04Z</dcterms:modified>
</cp:coreProperties>
</file>